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DebbieLee\Desktop\FPA\2019 Meetings\September 19 Minisymposium\PP Presentations\"/>
    </mc:Choice>
  </mc:AlternateContent>
  <xr:revisionPtr revIDLastSave="0" documentId="8_{8707ED76-0B5D-45B2-A9C1-8680FE6F95D2}" xr6:coauthVersionLast="44" xr6:coauthVersionMax="44" xr10:uidLastSave="{00000000-0000-0000-0000-000000000000}"/>
  <bookViews>
    <workbookView xWindow="735" yWindow="735" windowWidth="13890" windowHeight="14055" tabRatio="500" activeTab="4" xr2:uid="{00000000-000D-0000-FFFF-FFFF00000000}"/>
  </bookViews>
  <sheets>
    <sheet name="HO-2" sheetId="1" r:id="rId1"/>
    <sheet name="HO-3" sheetId="2" r:id="rId2"/>
    <sheet name="HO-4" sheetId="3" r:id="rId3"/>
    <sheet name="HO-6" sheetId="4" r:id="rId4"/>
    <sheet name="HO-5" sheetId="5" r:id="rId5"/>
    <sheet name="HO-1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6" l="1"/>
  <c r="F36" i="5"/>
  <c r="E30" i="5"/>
  <c r="G30" i="5"/>
  <c r="E29" i="5"/>
  <c r="G29" i="5"/>
  <c r="E31" i="5"/>
  <c r="G31" i="5" s="1"/>
  <c r="E32" i="5"/>
  <c r="G32" i="5"/>
  <c r="E33" i="5"/>
  <c r="G33" i="5"/>
  <c r="E34" i="5"/>
  <c r="G34" i="5"/>
  <c r="D23" i="5"/>
  <c r="D25" i="5"/>
  <c r="B15" i="5"/>
  <c r="G22" i="3"/>
  <c r="F21" i="4"/>
  <c r="F23" i="4"/>
  <c r="F27" i="4"/>
  <c r="D27" i="4"/>
  <c r="F28" i="4"/>
  <c r="F29" i="4"/>
  <c r="F30" i="4"/>
  <c r="G21" i="3"/>
  <c r="G27" i="3" s="1"/>
  <c r="G29" i="3" s="1"/>
  <c r="G31" i="3" s="1"/>
  <c r="G32" i="3" s="1"/>
  <c r="G23" i="3"/>
  <c r="G24" i="3"/>
  <c r="G25" i="3"/>
  <c r="G26" i="3"/>
  <c r="B15" i="3"/>
  <c r="F21" i="2"/>
  <c r="F23" i="2"/>
  <c r="F27" i="2"/>
  <c r="D27" i="2"/>
  <c r="F28" i="2"/>
  <c r="F29" i="2"/>
  <c r="F30" i="2"/>
  <c r="B17" i="2"/>
  <c r="E29" i="1"/>
  <c r="G29" i="1"/>
  <c r="E30" i="1"/>
  <c r="G30" i="1" s="1"/>
  <c r="E31" i="1"/>
  <c r="G31" i="1"/>
  <c r="E32" i="1"/>
  <c r="G32" i="1"/>
  <c r="E33" i="1"/>
  <c r="G33" i="1"/>
  <c r="E34" i="1"/>
  <c r="G34" i="1"/>
  <c r="F36" i="1"/>
  <c r="D23" i="1"/>
  <c r="D25" i="1"/>
  <c r="B15" i="1"/>
  <c r="G35" i="1" l="1"/>
  <c r="G36" i="1" s="1"/>
  <c r="G38" i="1" s="1"/>
  <c r="G39" i="1" s="1"/>
  <c r="G35" i="5"/>
  <c r="G36" i="5" s="1"/>
  <c r="G38" i="5" s="1"/>
  <c r="G39" i="5" s="1"/>
</calcChain>
</file>

<file path=xl/sharedStrings.xml><?xml version="1.0" encoding="utf-8"?>
<sst xmlns="http://schemas.openxmlformats.org/spreadsheetml/2006/main" count="157" uniqueCount="85">
  <si>
    <t>Date of birth</t>
  </si>
  <si>
    <t>Full Ret. Age</t>
  </si>
  <si>
    <t>PIA</t>
  </si>
  <si>
    <t>Full Ret. Mth.</t>
  </si>
  <si>
    <t>Start date</t>
  </si>
  <si>
    <t>% reduction</t>
  </si>
  <si>
    <t>Reduction $</t>
  </si>
  <si>
    <t>Benefit amt.</t>
  </si>
  <si>
    <t>Earnings prior to FRM</t>
  </si>
  <si>
    <t>Exempt earnings</t>
  </si>
  <si>
    <t>Excess earnings</t>
  </si>
  <si>
    <t>One for three rule applies</t>
  </si>
  <si>
    <t>Full Retirement Age break even point</t>
  </si>
  <si>
    <t>Months</t>
  </si>
  <si>
    <t>Benefit</t>
  </si>
  <si>
    <t># Mths</t>
  </si>
  <si>
    <t>Totals</t>
  </si>
  <si>
    <t>Excess</t>
  </si>
  <si>
    <t>Total benefits rec'd</t>
  </si>
  <si>
    <t>Divide total benefits by the benefit reduction</t>
  </si>
  <si>
    <t>If you had waited and elected benefits at your FRA,</t>
  </si>
  <si>
    <t>YRS</t>
  </si>
  <si>
    <t xml:space="preserve">it would take this many years to make up the </t>
  </si>
  <si>
    <t>AGE</t>
  </si>
  <si>
    <t>difference in benefits rec'd at the reduced rate.</t>
  </si>
  <si>
    <t>Delayed Retirement Credits</t>
  </si>
  <si>
    <t>8% per year through age 70</t>
  </si>
  <si>
    <t>DOB</t>
  </si>
  <si>
    <t xml:space="preserve">FRA </t>
  </si>
  <si>
    <t>Start Date</t>
  </si>
  <si>
    <t>DRC months</t>
  </si>
  <si>
    <t>DRC increase</t>
  </si>
  <si>
    <t>Benefit Amt</t>
  </si>
  <si>
    <t>Year</t>
  </si>
  <si>
    <t xml:space="preserve">Total </t>
  </si>
  <si>
    <t>Divide total benefits by DRC increase</t>
  </si>
  <si>
    <t>Years</t>
  </si>
  <si>
    <t>Breakeven age</t>
  </si>
  <si>
    <t>Age 62</t>
  </si>
  <si>
    <t>Reduction amt</t>
  </si>
  <si>
    <t>Month/year</t>
  </si>
  <si>
    <t xml:space="preserve"> # Mths</t>
  </si>
  <si>
    <t>Age</t>
  </si>
  <si>
    <t>No spousal payable</t>
  </si>
  <si>
    <t>deemed filing rule applies</t>
  </si>
  <si>
    <t>Spouses PIA is $2000</t>
  </si>
  <si>
    <t>Exempt earnings estimated</t>
  </si>
  <si>
    <t>January 2019</t>
  </si>
  <si>
    <t>June 1953</t>
  </si>
  <si>
    <t>June 2019</t>
  </si>
  <si>
    <t>Jan 2019</t>
  </si>
  <si>
    <t>2019 wages</t>
  </si>
  <si>
    <t>May 2019</t>
  </si>
  <si>
    <t>1953 year of birth</t>
  </si>
  <si>
    <t>June 2023</t>
  </si>
  <si>
    <t>R June 2019</t>
  </si>
  <si>
    <t>R May 2023</t>
  </si>
  <si>
    <t>Spo June 2019</t>
  </si>
  <si>
    <t>Spo May 2023</t>
  </si>
  <si>
    <t>1957 year of birth</t>
  </si>
  <si>
    <t>July 2019</t>
  </si>
  <si>
    <t>6/10/1957</t>
  </si>
  <si>
    <t>Dec 2023</t>
  </si>
  <si>
    <t>Nov 2023</t>
  </si>
  <si>
    <t>6/10/57</t>
  </si>
  <si>
    <t>June 2027</t>
  </si>
  <si>
    <t>May 2027</t>
  </si>
  <si>
    <t>Jan 2023</t>
  </si>
  <si>
    <t>2023 wages</t>
  </si>
  <si>
    <t>December 2023</t>
  </si>
  <si>
    <t>Spousal benefit calculation</t>
  </si>
  <si>
    <t>Higher PIA</t>
  </si>
  <si>
    <t>1/2 higher PIA</t>
  </si>
  <si>
    <t>Lower PIA</t>
  </si>
  <si>
    <t>Less the lower PIA</t>
  </si>
  <si>
    <t>Spousal PIA</t>
  </si>
  <si>
    <t>Spousal benefit</t>
  </si>
  <si>
    <t>at age 62</t>
  </si>
  <si>
    <t>HO-6</t>
  </si>
  <si>
    <t>January 2023</t>
  </si>
  <si>
    <t>HO-1</t>
  </si>
  <si>
    <t>HO_2</t>
  </si>
  <si>
    <t>HO-3</t>
  </si>
  <si>
    <t>HO-4</t>
  </si>
  <si>
    <t>HO-5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</si>
</sst>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"/>
    <numFmt numFmtId="166" formatCode="0.0%"/>
    <numFmt numFmtId="167" formatCode="_([$$-409]* #,##0.00_);_([$$-409]* \(#,##0.00\);_([$$-409]* &quot;-&quot;??_);_(@_)"/>
    <numFmt numFmtId="168" formatCode="&quot;$&quot;#,##0"/>
    <numFmt numFmtId="169" formatCode="_(* #,##0_);_(* \(#,##0\);_(* &quot;-&quot;??_);_(@_)"/>
    <numFmt numFmtId="170" formatCode="0.0"/>
    <numFmt numFmtId="171" formatCode="&quot;$&quot;#,##0.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u/>
      <sz val="14"/>
      <color theme="1"/>
      <name val="Calibri"/>
      <scheme val="minor"/>
    </font>
    <font>
      <b/>
      <u/>
      <sz val="12"/>
      <name val="Arial"/>
    </font>
    <font>
      <b/>
      <u/>
      <sz val="14"/>
      <name val="Arial"/>
      <family val="2"/>
    </font>
    <font>
      <sz val="12"/>
      <name val="Arial"/>
    </font>
    <font>
      <sz val="14"/>
      <name val="Arial"/>
    </font>
    <font>
      <u/>
      <sz val="14"/>
      <name val="Arial"/>
      <family val="2"/>
    </font>
    <font>
      <b/>
      <sz val="14"/>
      <name val="Arial"/>
    </font>
    <font>
      <b/>
      <sz val="12"/>
      <name val="Arial"/>
    </font>
    <font>
      <b/>
      <i/>
      <u/>
      <sz val="14"/>
      <name val="Arial"/>
    </font>
    <font>
      <b/>
      <i/>
      <sz val="14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3" fillId="0" borderId="0" xfId="0" applyFont="1"/>
    <xf numFmtId="17" fontId="4" fillId="0" borderId="0" xfId="0" applyNumberFormat="1" applyFont="1"/>
    <xf numFmtId="17" fontId="5" fillId="0" borderId="0" xfId="0" quotePrefix="1" applyNumberFormat="1" applyFont="1"/>
    <xf numFmtId="0" fontId="5" fillId="0" borderId="0" xfId="0" applyFont="1"/>
    <xf numFmtId="0" fontId="6" fillId="0" borderId="0" xfId="0" applyFont="1"/>
    <xf numFmtId="0" fontId="6" fillId="0" borderId="1" xfId="0" applyNumberFormat="1" applyFont="1" applyFill="1" applyBorder="1" applyAlignment="1" applyProtection="1">
      <protection locked="0"/>
    </xf>
    <xf numFmtId="14" fontId="7" fillId="0" borderId="2" xfId="0" quotePrefix="1" applyNumberFormat="1" applyFont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6" fillId="0" borderId="3" xfId="0" applyNumberFormat="1" applyFont="1" applyFill="1" applyBorder="1" applyAlignment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9" fillId="0" borderId="0" xfId="0" quotePrefix="1" applyFont="1" applyProtection="1">
      <protection locked="0"/>
    </xf>
    <xf numFmtId="0" fontId="7" fillId="0" borderId="0" xfId="0" applyFont="1" applyAlignment="1">
      <alignment horizontal="center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4" fontId="7" fillId="0" borderId="0" xfId="0" applyNumberFormat="1" applyFont="1"/>
    <xf numFmtId="17" fontId="7" fillId="0" borderId="4" xfId="0" quotePrefix="1" applyNumberFormat="1" applyFont="1" applyBorder="1" applyAlignment="1" applyProtection="1">
      <alignment horizontal="center"/>
      <protection locked="0"/>
    </xf>
    <xf numFmtId="17" fontId="7" fillId="0" borderId="0" xfId="0" applyNumberFormat="1" applyFont="1" applyAlignment="1" applyProtection="1">
      <alignment horizontal="center"/>
      <protection locked="0"/>
    </xf>
    <xf numFmtId="165" fontId="9" fillId="0" borderId="4" xfId="0" quotePrefix="1" applyNumberFormat="1" applyFont="1" applyBorder="1" applyAlignment="1" applyProtection="1">
      <alignment horizontal="center"/>
      <protection locked="0"/>
    </xf>
    <xf numFmtId="17" fontId="9" fillId="0" borderId="2" xfId="0" quotePrefix="1" applyNumberFormat="1" applyFont="1" applyBorder="1" applyAlignment="1">
      <alignment horizontal="center"/>
    </xf>
    <xf numFmtId="0" fontId="7" fillId="0" borderId="2" xfId="0" applyFont="1" applyBorder="1"/>
    <xf numFmtId="0" fontId="6" fillId="0" borderId="0" xfId="0" applyFont="1" applyBorder="1"/>
    <xf numFmtId="5" fontId="9" fillId="0" borderId="2" xfId="0" applyNumberFormat="1" applyFont="1" applyFill="1" applyBorder="1" applyAlignment="1" applyProtection="1">
      <alignment horizontal="center"/>
      <protection locked="0"/>
    </xf>
    <xf numFmtId="164" fontId="7" fillId="0" borderId="2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protection locked="0"/>
    </xf>
    <xf numFmtId="7" fontId="6" fillId="0" borderId="0" xfId="0" applyNumberFormat="1" applyFont="1" applyFill="1" applyBorder="1" applyAlignment="1" applyProtection="1">
      <protection locked="0"/>
    </xf>
    <xf numFmtId="0" fontId="0" fillId="0" borderId="0" xfId="0" applyFont="1"/>
    <xf numFmtId="6" fontId="10" fillId="0" borderId="0" xfId="0" applyNumberFormat="1" applyFont="1"/>
    <xf numFmtId="168" fontId="10" fillId="0" borderId="0" xfId="0" applyNumberFormat="1" applyFont="1" applyFill="1" applyBorder="1" applyAlignment="1" applyProtection="1">
      <protection locked="0"/>
    </xf>
    <xf numFmtId="17" fontId="4" fillId="0" borderId="2" xfId="0" quotePrefix="1" applyNumberFormat="1" applyFont="1" applyBorder="1"/>
    <xf numFmtId="0" fontId="4" fillId="0" borderId="2" xfId="0" applyFont="1" applyBorder="1"/>
    <xf numFmtId="6" fontId="4" fillId="0" borderId="2" xfId="0" applyNumberFormat="1" applyFont="1" applyBorder="1"/>
    <xf numFmtId="0" fontId="6" fillId="0" borderId="2" xfId="0" applyFont="1" applyBorder="1"/>
    <xf numFmtId="17" fontId="4" fillId="0" borderId="2" xfId="0" applyNumberFormat="1" applyFont="1" applyBorder="1"/>
    <xf numFmtId="0" fontId="10" fillId="0" borderId="2" xfId="0" applyFont="1" applyBorder="1"/>
    <xf numFmtId="164" fontId="10" fillId="0" borderId="2" xfId="2" applyNumberFormat="1" applyFont="1" applyFill="1" applyBorder="1" applyAlignment="1" applyProtection="1">
      <alignment horizontal="center"/>
      <protection locked="0"/>
    </xf>
    <xf numFmtId="7" fontId="10" fillId="0" borderId="2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164" fontId="10" fillId="0" borderId="2" xfId="2" quotePrefix="1" applyNumberFormat="1" applyFont="1" applyFill="1" applyBorder="1" applyAlignment="1" applyProtection="1">
      <alignment horizontal="center"/>
      <protection locked="0"/>
    </xf>
    <xf numFmtId="6" fontId="10" fillId="0" borderId="2" xfId="0" applyNumberFormat="1" applyFont="1" applyFill="1" applyBorder="1" applyAlignment="1" applyProtection="1">
      <protection locked="0"/>
    </xf>
    <xf numFmtId="164" fontId="10" fillId="0" borderId="2" xfId="0" applyNumberFormat="1" applyFont="1" applyBorder="1"/>
    <xf numFmtId="0" fontId="10" fillId="0" borderId="2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0" fillId="0" borderId="2" xfId="0" quotePrefix="1" applyNumberFormat="1" applyFont="1" applyFill="1" applyBorder="1" applyAlignment="1" applyProtection="1">
      <alignment horizontal="center"/>
      <protection locked="0"/>
    </xf>
    <xf numFmtId="168" fontId="10" fillId="0" borderId="2" xfId="0" applyNumberFormat="1" applyFont="1" applyFill="1" applyBorder="1" applyAlignment="1" applyProtection="1">
      <protection locked="0"/>
    </xf>
    <xf numFmtId="0" fontId="10" fillId="0" borderId="2" xfId="0" quotePrefix="1" applyNumberFormat="1" applyFont="1" applyFill="1" applyBorder="1" applyAlignment="1" applyProtection="1">
      <alignment horizontal="right"/>
      <protection locked="0"/>
    </xf>
    <xf numFmtId="0" fontId="10" fillId="0" borderId="2" xfId="0" quotePrefix="1" applyNumberFormat="1" applyFont="1" applyFill="1" applyBorder="1" applyAlignment="1" applyProtection="1">
      <protection locked="0"/>
    </xf>
    <xf numFmtId="164" fontId="10" fillId="0" borderId="2" xfId="2" applyNumberFormat="1" applyFont="1" applyFill="1" applyBorder="1" applyAlignment="1" applyProtection="1">
      <protection locked="0"/>
    </xf>
    <xf numFmtId="168" fontId="10" fillId="0" borderId="2" xfId="0" applyNumberFormat="1" applyFont="1" applyBorder="1"/>
    <xf numFmtId="164" fontId="6" fillId="0" borderId="2" xfId="2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168" fontId="6" fillId="0" borderId="2" xfId="0" applyNumberFormat="1" applyFont="1" applyFill="1" applyBorder="1" applyAlignment="1" applyProtection="1">
      <protection locked="0"/>
    </xf>
    <xf numFmtId="0" fontId="6" fillId="0" borderId="2" xfId="0" quotePrefix="1" applyNumberFormat="1" applyFont="1" applyFill="1" applyBorder="1" applyAlignment="1" applyProtection="1">
      <alignment horizontal="center"/>
      <protection locked="0"/>
    </xf>
    <xf numFmtId="17" fontId="6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right"/>
      <protection locked="0"/>
    </xf>
    <xf numFmtId="0" fontId="6" fillId="0" borderId="2" xfId="0" applyNumberFormat="1" applyFont="1" applyFill="1" applyBorder="1" applyAlignment="1" applyProtection="1">
      <protection locked="0"/>
    </xf>
    <xf numFmtId="164" fontId="10" fillId="0" borderId="2" xfId="0" applyNumberFormat="1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alignment horizontal="right"/>
      <protection locked="0"/>
    </xf>
    <xf numFmtId="0" fontId="6" fillId="0" borderId="0" xfId="0" quotePrefix="1" applyFont="1"/>
    <xf numFmtId="164" fontId="6" fillId="0" borderId="6" xfId="2" applyNumberFormat="1" applyFon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locked="0"/>
    </xf>
    <xf numFmtId="0" fontId="6" fillId="0" borderId="2" xfId="0" quotePrefix="1" applyNumberFormat="1" applyFont="1" applyFill="1" applyBorder="1" applyAlignment="1" applyProtection="1">
      <protection locked="0"/>
    </xf>
    <xf numFmtId="164" fontId="6" fillId="0" borderId="2" xfId="2" applyNumberFormat="1" applyFont="1" applyFill="1" applyBorder="1" applyAlignment="1" applyProtection="1">
      <protection locked="0"/>
    </xf>
    <xf numFmtId="5" fontId="10" fillId="0" borderId="2" xfId="0" applyNumberFormat="1" applyFont="1" applyFill="1" applyBorder="1" applyAlignment="1" applyProtection="1">
      <alignment horizontal="center"/>
      <protection locked="0"/>
    </xf>
    <xf numFmtId="1" fontId="10" fillId="0" borderId="2" xfId="0" applyNumberFormat="1" applyFont="1" applyFill="1" applyBorder="1" applyAlignment="1" applyProtection="1">
      <alignment horizontal="right"/>
      <protection locked="0"/>
    </xf>
    <xf numFmtId="0" fontId="10" fillId="0" borderId="2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2" xfId="0" applyNumberFormat="1" applyFont="1" applyFill="1" applyBorder="1" applyAlignment="1" applyProtection="1">
      <alignment horizontal="right"/>
      <protection locked="0"/>
    </xf>
    <xf numFmtId="170" fontId="10" fillId="0" borderId="2" xfId="0" applyNumberFormat="1" applyFont="1" applyFill="1" applyBorder="1" applyAlignment="1" applyProtection="1">
      <protection locked="0"/>
    </xf>
    <xf numFmtId="0" fontId="10" fillId="0" borderId="4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quotePrefix="1" applyFont="1"/>
    <xf numFmtId="0" fontId="11" fillId="0" borderId="0" xfId="0" applyFont="1"/>
    <xf numFmtId="17" fontId="5" fillId="0" borderId="0" xfId="0" applyNumberFormat="1" applyFont="1"/>
    <xf numFmtId="0" fontId="7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6" fontId="12" fillId="0" borderId="0" xfId="0" applyNumberFormat="1" applyFont="1"/>
    <xf numFmtId="0" fontId="7" fillId="0" borderId="9" xfId="0" applyFont="1" applyBorder="1" applyProtection="1">
      <protection locked="0"/>
    </xf>
    <xf numFmtId="17" fontId="11" fillId="0" borderId="0" xfId="0" applyNumberFormat="1" applyFont="1" applyProtection="1">
      <protection locked="0"/>
    </xf>
    <xf numFmtId="0" fontId="12" fillId="0" borderId="0" xfId="0" applyFont="1"/>
    <xf numFmtId="164" fontId="9" fillId="0" borderId="0" xfId="0" applyNumberFormat="1" applyFont="1"/>
    <xf numFmtId="6" fontId="9" fillId="0" borderId="0" xfId="0" applyNumberFormat="1" applyFont="1"/>
    <xf numFmtId="0" fontId="9" fillId="0" borderId="0" xfId="0" applyFont="1"/>
    <xf numFmtId="6" fontId="5" fillId="0" borderId="0" xfId="0" applyNumberFormat="1" applyFont="1"/>
    <xf numFmtId="171" fontId="7" fillId="0" borderId="0" xfId="0" applyNumberFormat="1" applyFo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9" fillId="0" borderId="0" xfId="0" applyFont="1" applyBorder="1"/>
    <xf numFmtId="0" fontId="7" fillId="0" borderId="8" xfId="0" applyFont="1" applyBorder="1"/>
    <xf numFmtId="0" fontId="7" fillId="0" borderId="4" xfId="0" applyFont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5" fontId="9" fillId="0" borderId="8" xfId="0" applyNumberFormat="1" applyFont="1" applyBorder="1" applyAlignment="1" applyProtection="1">
      <alignment horizontal="center"/>
      <protection locked="0"/>
    </xf>
    <xf numFmtId="5" fontId="7" fillId="0" borderId="8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17" fontId="9" fillId="0" borderId="7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/>
    </xf>
    <xf numFmtId="17" fontId="7" fillId="0" borderId="8" xfId="0" quotePrefix="1" applyNumberFormat="1" applyFont="1" applyBorder="1" applyAlignment="1">
      <alignment horizontal="center"/>
    </xf>
    <xf numFmtId="0" fontId="7" fillId="0" borderId="8" xfId="0" applyFont="1" applyBorder="1" applyProtection="1">
      <protection locked="0"/>
    </xf>
    <xf numFmtId="168" fontId="7" fillId="0" borderId="8" xfId="0" applyNumberFormat="1" applyFont="1" applyBorder="1" applyAlignment="1" applyProtection="1">
      <alignment horizontal="center"/>
      <protection locked="0"/>
    </xf>
    <xf numFmtId="0" fontId="7" fillId="0" borderId="2" xfId="0" quotePrefix="1" applyFont="1" applyBorder="1" applyAlignment="1">
      <alignment horizontal="center"/>
    </xf>
    <xf numFmtId="17" fontId="7" fillId="0" borderId="2" xfId="0" quotePrefix="1" applyNumberFormat="1" applyFont="1" applyBorder="1" applyAlignment="1">
      <alignment horizontal="center"/>
    </xf>
    <xf numFmtId="167" fontId="9" fillId="0" borderId="2" xfId="0" applyNumberFormat="1" applyFont="1" applyBorder="1"/>
    <xf numFmtId="0" fontId="7" fillId="0" borderId="2" xfId="0" applyFont="1" applyBorder="1" applyProtection="1">
      <protection locked="0"/>
    </xf>
    <xf numFmtId="7" fontId="9" fillId="0" borderId="10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8" xfId="0" applyFont="1" applyBorder="1" applyProtection="1">
      <protection locked="0"/>
    </xf>
    <xf numFmtId="164" fontId="9" fillId="0" borderId="8" xfId="0" applyNumberFormat="1" applyFont="1" applyBorder="1" applyProtection="1">
      <protection locked="0"/>
    </xf>
    <xf numFmtId="0" fontId="9" fillId="0" borderId="8" xfId="0" applyFont="1" applyBorder="1" applyAlignment="1" applyProtection="1">
      <alignment horizontal="center"/>
      <protection locked="0"/>
    </xf>
    <xf numFmtId="169" fontId="7" fillId="0" borderId="8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7" xfId="0" quotePrefix="1" applyFont="1" applyBorder="1" applyProtection="1">
      <protection locked="0"/>
    </xf>
    <xf numFmtId="170" fontId="7" fillId="0" borderId="8" xfId="0" applyNumberFormat="1" applyFont="1" applyBorder="1" applyAlignment="1" applyProtection="1">
      <alignment horizontal="center"/>
      <protection locked="0"/>
    </xf>
    <xf numFmtId="170" fontId="7" fillId="0" borderId="2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protection locked="0"/>
    </xf>
    <xf numFmtId="0" fontId="7" fillId="0" borderId="3" xfId="0" applyNumberFormat="1" applyFont="1" applyFill="1" applyBorder="1" applyAlignment="1" applyProtection="1">
      <protection locked="0"/>
    </xf>
    <xf numFmtId="0" fontId="7" fillId="0" borderId="0" xfId="0" applyFont="1" applyBorder="1"/>
    <xf numFmtId="164" fontId="7" fillId="0" borderId="0" xfId="2" quotePrefix="1" applyNumberFormat="1" applyFont="1"/>
    <xf numFmtId="164" fontId="9" fillId="0" borderId="0" xfId="2" applyNumberFormat="1" applyFont="1"/>
    <xf numFmtId="0" fontId="7" fillId="0" borderId="2" xfId="0" applyNumberFormat="1" applyFont="1" applyFill="1" applyBorder="1" applyAlignment="1" applyProtection="1">
      <protection locked="0"/>
    </xf>
    <xf numFmtId="9" fontId="7" fillId="0" borderId="0" xfId="3" applyFont="1" applyFill="1" applyBorder="1" applyAlignment="1" applyProtection="1">
      <protection locked="0"/>
    </xf>
    <xf numFmtId="167" fontId="7" fillId="0" borderId="0" xfId="0" applyNumberFormat="1" applyFont="1" applyFill="1" applyBorder="1" applyAlignment="1" applyProtection="1">
      <protection locked="0"/>
    </xf>
    <xf numFmtId="167" fontId="7" fillId="0" borderId="0" xfId="0" applyNumberFormat="1" applyFont="1" applyBorder="1"/>
    <xf numFmtId="0" fontId="5" fillId="0" borderId="0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17" fontId="9" fillId="0" borderId="2" xfId="0" applyNumberFormat="1" applyFont="1" applyFill="1" applyBorder="1" applyAlignment="1" applyProtection="1">
      <alignment horizontal="center"/>
      <protection locked="0"/>
    </xf>
    <xf numFmtId="0" fontId="9" fillId="0" borderId="2" xfId="0" quotePrefix="1" applyNumberFormat="1" applyFont="1" applyFill="1" applyBorder="1" applyAlignment="1" applyProtection="1">
      <alignment horizontal="center"/>
      <protection locked="0"/>
    </xf>
    <xf numFmtId="168" fontId="9" fillId="0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7" fillId="0" borderId="2" xfId="0" quotePrefix="1" applyNumberFormat="1" applyFont="1" applyFill="1" applyBorder="1" applyAlignment="1" applyProtection="1">
      <protection locked="0"/>
    </xf>
    <xf numFmtId="164" fontId="7" fillId="0" borderId="2" xfId="2" applyNumberFormat="1" applyFont="1" applyFill="1" applyBorder="1" applyAlignment="1" applyProtection="1"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168" fontId="7" fillId="0" borderId="2" xfId="0" applyNumberFormat="1" applyFont="1" applyFill="1" applyBorder="1" applyAlignment="1" applyProtection="1">
      <protection locked="0"/>
    </xf>
    <xf numFmtId="17" fontId="7" fillId="0" borderId="2" xfId="0" quotePrefix="1" applyNumberFormat="1" applyFont="1" applyFill="1" applyBorder="1" applyAlignment="1" applyProtection="1">
      <protection locked="0"/>
    </xf>
    <xf numFmtId="1" fontId="7" fillId="0" borderId="2" xfId="0" applyNumberFormat="1" applyFont="1" applyFill="1" applyBorder="1" applyAlignment="1" applyProtection="1">
      <alignment horizontal="right"/>
      <protection locked="0"/>
    </xf>
    <xf numFmtId="0" fontId="9" fillId="0" borderId="2" xfId="0" applyNumberFormat="1" applyFont="1" applyFill="1" applyBorder="1" applyAlignment="1" applyProtection="1">
      <alignment horizontal="right"/>
      <protection locked="0"/>
    </xf>
    <xf numFmtId="170" fontId="9" fillId="0" borderId="2" xfId="0" applyNumberFormat="1" applyFont="1" applyFill="1" applyBorder="1" applyAlignment="1" applyProtection="1">
      <protection locked="0"/>
    </xf>
    <xf numFmtId="0" fontId="9" fillId="0" borderId="2" xfId="0" applyNumberFormat="1" applyFont="1" applyFill="1" applyBorder="1" applyAlignment="1" applyProtection="1">
      <protection locked="0"/>
    </xf>
    <xf numFmtId="168" fontId="7" fillId="0" borderId="0" xfId="0" applyNumberFormat="1" applyFont="1"/>
    <xf numFmtId="165" fontId="9" fillId="0" borderId="2" xfId="0" quotePrefix="1" applyNumberFormat="1" applyFont="1" applyBorder="1" applyAlignment="1" applyProtection="1">
      <alignment horizontal="center"/>
      <protection locked="0"/>
    </xf>
    <xf numFmtId="17" fontId="7" fillId="2" borderId="2" xfId="0" quotePrefix="1" applyNumberFormat="1" applyFont="1" applyFill="1" applyBorder="1"/>
    <xf numFmtId="17" fontId="7" fillId="2" borderId="8" xfId="0" quotePrefix="1" applyNumberFormat="1" applyFont="1" applyFill="1" applyBorder="1" applyAlignment="1">
      <alignment horizontal="center"/>
    </xf>
    <xf numFmtId="167" fontId="7" fillId="2" borderId="2" xfId="0" applyNumberFormat="1" applyFont="1" applyFill="1" applyBorder="1"/>
    <xf numFmtId="0" fontId="7" fillId="2" borderId="2" xfId="0" quotePrefix="1" applyFont="1" applyFill="1" applyBorder="1" applyAlignment="1">
      <alignment horizontal="center"/>
    </xf>
    <xf numFmtId="0" fontId="0" fillId="2" borderId="2" xfId="0" applyFill="1" applyBorder="1"/>
    <xf numFmtId="168" fontId="7" fillId="2" borderId="8" xfId="0" applyNumberFormat="1" applyFont="1" applyFill="1" applyBorder="1" applyAlignment="1" applyProtection="1">
      <alignment horizontal="center"/>
      <protection locked="0"/>
    </xf>
    <xf numFmtId="0" fontId="7" fillId="2" borderId="2" xfId="0" quotePrefix="1" applyFont="1" applyFill="1" applyBorder="1"/>
    <xf numFmtId="17" fontId="7" fillId="2" borderId="2" xfId="0" quotePrefix="1" applyNumberFormat="1" applyFont="1" applyFill="1" applyBorder="1" applyAlignment="1">
      <alignment horizontal="center"/>
    </xf>
    <xf numFmtId="167" fontId="7" fillId="2" borderId="2" xfId="3" applyNumberFormat="1" applyFont="1" applyFill="1" applyBorder="1"/>
    <xf numFmtId="0" fontId="7" fillId="2" borderId="2" xfId="0" applyFont="1" applyFill="1" applyBorder="1" applyAlignment="1">
      <alignment horizontal="center"/>
    </xf>
    <xf numFmtId="167" fontId="7" fillId="3" borderId="4" xfId="0" quotePrefix="1" applyNumberFormat="1" applyFont="1" applyFill="1" applyBorder="1" applyAlignment="1" applyProtection="1">
      <alignment horizontal="center"/>
      <protection locked="0"/>
    </xf>
    <xf numFmtId="17" fontId="7" fillId="3" borderId="8" xfId="0" quotePrefix="1" applyNumberFormat="1" applyFont="1" applyFill="1" applyBorder="1" applyAlignment="1">
      <alignment horizontal="center"/>
    </xf>
    <xf numFmtId="167" fontId="7" fillId="3" borderId="10" xfId="0" quotePrefix="1" applyNumberFormat="1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Protection="1">
      <protection locked="0"/>
    </xf>
    <xf numFmtId="168" fontId="7" fillId="3" borderId="8" xfId="0" applyNumberFormat="1" applyFont="1" applyFill="1" applyBorder="1" applyAlignment="1" applyProtection="1">
      <alignment horizontal="center"/>
      <protection locked="0"/>
    </xf>
    <xf numFmtId="0" fontId="7" fillId="0" borderId="4" xfId="0" quotePrefix="1" applyFont="1" applyBorder="1" applyAlignment="1" applyProtection="1">
      <alignment horizontal="center"/>
      <protection locked="0"/>
    </xf>
    <xf numFmtId="0" fontId="7" fillId="2" borderId="2" xfId="0" quotePrefix="1" applyNumberFormat="1" applyFont="1" applyFill="1" applyBorder="1" applyAlignment="1" applyProtection="1">
      <alignment horizontal="center"/>
      <protection locked="0"/>
    </xf>
    <xf numFmtId="17" fontId="7" fillId="2" borderId="2" xfId="0" quotePrefix="1" applyNumberFormat="1" applyFont="1" applyFill="1" applyBorder="1" applyAlignment="1" applyProtection="1">
      <alignment horizontal="center"/>
      <protection locked="0"/>
    </xf>
    <xf numFmtId="164" fontId="7" fillId="2" borderId="2" xfId="2" applyNumberFormat="1" applyFont="1" applyFill="1" applyBorder="1" applyAlignment="1" applyProtection="1"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NumberFormat="1" applyFont="1" applyFill="1" applyBorder="1" applyAlignment="1" applyProtection="1">
      <protection locked="0"/>
    </xf>
    <xf numFmtId="168" fontId="7" fillId="2" borderId="2" xfId="0" applyNumberFormat="1" applyFont="1" applyFill="1" applyBorder="1" applyAlignment="1" applyProtection="1">
      <protection locked="0"/>
    </xf>
    <xf numFmtId="169" fontId="6" fillId="2" borderId="2" xfId="1" quotePrefix="1" applyNumberFormat="1" applyFont="1" applyFill="1" applyBorder="1" applyAlignment="1" applyProtection="1">
      <protection locked="0"/>
    </xf>
    <xf numFmtId="17" fontId="6" fillId="2" borderId="2" xfId="0" quotePrefix="1" applyNumberFormat="1" applyFont="1" applyFill="1" applyBorder="1" applyAlignment="1" applyProtection="1">
      <protection locked="0"/>
    </xf>
    <xf numFmtId="164" fontId="6" fillId="2" borderId="2" xfId="2" applyNumberFormat="1" applyFont="1" applyFill="1" applyBorder="1" applyAlignment="1" applyProtection="1">
      <alignment horizont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168" fontId="6" fillId="2" borderId="2" xfId="0" applyNumberFormat="1" applyFont="1" applyFill="1" applyBorder="1" applyAlignment="1" applyProtection="1">
      <protection locked="0"/>
    </xf>
    <xf numFmtId="164" fontId="10" fillId="2" borderId="2" xfId="2" applyNumberFormat="1" applyFont="1" applyFill="1" applyBorder="1" applyAlignment="1" applyProtection="1">
      <protection locked="0"/>
    </xf>
    <xf numFmtId="168" fontId="10" fillId="2" borderId="2" xfId="0" applyNumberFormat="1" applyFont="1" applyFill="1" applyBorder="1"/>
    <xf numFmtId="0" fontId="7" fillId="3" borderId="2" xfId="0" applyNumberFormat="1" applyFont="1" applyFill="1" applyBorder="1" applyAlignment="1" applyProtection="1">
      <protection locked="0"/>
    </xf>
    <xf numFmtId="166" fontId="7" fillId="3" borderId="2" xfId="3" applyNumberFormat="1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0" fontId="7" fillId="3" borderId="2" xfId="0" applyFont="1" applyFill="1" applyBorder="1"/>
    <xf numFmtId="167" fontId="7" fillId="3" borderId="2" xfId="2" quotePrefix="1" applyNumberFormat="1" applyFont="1" applyFill="1" applyBorder="1" applyAlignment="1" applyProtection="1">
      <alignment horizontal="center"/>
      <protection locked="0"/>
    </xf>
    <xf numFmtId="0" fontId="6" fillId="3" borderId="3" xfId="0" quotePrefix="1" applyNumberFormat="1" applyFont="1" applyFill="1" applyBorder="1" applyAlignment="1" applyProtection="1">
      <protection locked="0"/>
    </xf>
    <xf numFmtId="0" fontId="6" fillId="3" borderId="3" xfId="0" applyNumberFormat="1" applyFont="1" applyFill="1" applyBorder="1" applyAlignment="1" applyProtection="1">
      <protection locked="0"/>
    </xf>
    <xf numFmtId="167" fontId="9" fillId="3" borderId="10" xfId="0" quotePrefix="1" applyNumberFormat="1" applyFont="1" applyFill="1" applyBorder="1" applyAlignment="1" applyProtection="1">
      <alignment horizontal="center"/>
      <protection locked="0"/>
    </xf>
    <xf numFmtId="5" fontId="7" fillId="2" borderId="8" xfId="0" applyNumberFormat="1" applyFont="1" applyFill="1" applyBorder="1" applyAlignment="1" applyProtection="1">
      <alignment horizontal="center"/>
      <protection locked="0"/>
    </xf>
    <xf numFmtId="5" fontId="9" fillId="2" borderId="8" xfId="0" applyNumberFormat="1" applyFont="1" applyFill="1" applyBorder="1" applyAlignment="1" applyProtection="1">
      <alignment horizontal="center"/>
      <protection locked="0"/>
    </xf>
    <xf numFmtId="0" fontId="6" fillId="2" borderId="5" xfId="0" applyNumberFormat="1" applyFont="1" applyFill="1" applyBorder="1" applyAlignment="1" applyProtection="1">
      <protection locked="0"/>
    </xf>
    <xf numFmtId="164" fontId="7" fillId="2" borderId="2" xfId="0" applyNumberFormat="1" applyFont="1" applyFill="1" applyBorder="1" applyAlignment="1">
      <alignment horizontal="center"/>
    </xf>
    <xf numFmtId="165" fontId="9" fillId="2" borderId="2" xfId="0" quotePrefix="1" applyNumberFormat="1" applyFont="1" applyFill="1" applyBorder="1" applyAlignment="1" applyProtection="1">
      <alignment horizontal="center"/>
      <protection locked="0"/>
    </xf>
    <xf numFmtId="0" fontId="6" fillId="4" borderId="5" xfId="0" applyNumberFormat="1" applyFont="1" applyFill="1" applyBorder="1" applyAlignment="1" applyProtection="1">
      <protection locked="0"/>
    </xf>
    <xf numFmtId="164" fontId="7" fillId="4" borderId="2" xfId="0" applyNumberFormat="1" applyFont="1" applyFill="1" applyBorder="1" applyAlignment="1">
      <alignment horizontal="center"/>
    </xf>
    <xf numFmtId="0" fontId="9" fillId="5" borderId="2" xfId="0" applyFont="1" applyFill="1" applyBorder="1"/>
    <xf numFmtId="0" fontId="7" fillId="5" borderId="2" xfId="0" applyFont="1" applyFill="1" applyBorder="1"/>
    <xf numFmtId="0" fontId="7" fillId="5" borderId="2" xfId="0" quotePrefix="1" applyFont="1" applyFill="1" applyBorder="1"/>
    <xf numFmtId="0" fontId="12" fillId="5" borderId="2" xfId="0" applyFont="1" applyFill="1" applyBorder="1" applyAlignment="1">
      <alignment horizontal="center"/>
    </xf>
    <xf numFmtId="167" fontId="7" fillId="5" borderId="2" xfId="0" applyNumberFormat="1" applyFont="1" applyFill="1" applyBorder="1"/>
    <xf numFmtId="0" fontId="0" fillId="5" borderId="2" xfId="0" applyFill="1" applyBorder="1"/>
    <xf numFmtId="167" fontId="0" fillId="5" borderId="2" xfId="0" applyNumberFormat="1" applyFill="1" applyBorder="1"/>
    <xf numFmtId="167" fontId="7" fillId="6" borderId="2" xfId="0" applyNumberFormat="1" applyFont="1" applyFill="1" applyBorder="1"/>
    <xf numFmtId="0" fontId="7" fillId="6" borderId="2" xfId="0" applyFont="1" applyFill="1" applyBorder="1"/>
    <xf numFmtId="0" fontId="7" fillId="5" borderId="2" xfId="0" applyFont="1" applyFill="1" applyBorder="1" applyAlignment="1">
      <alignment horizontal="center"/>
    </xf>
    <xf numFmtId="167" fontId="7" fillId="5" borderId="2" xfId="1" applyNumberFormat="1" applyFont="1" applyFill="1" applyBorder="1" applyAlignment="1">
      <alignment horizontal="center"/>
    </xf>
    <xf numFmtId="8" fontId="7" fillId="5" borderId="2" xfId="0" applyNumberFormat="1" applyFont="1" applyFill="1" applyBorder="1"/>
    <xf numFmtId="17" fontId="7" fillId="5" borderId="2" xfId="0" quotePrefix="1" applyNumberFormat="1" applyFont="1" applyFill="1" applyBorder="1"/>
    <xf numFmtId="6" fontId="9" fillId="5" borderId="2" xfId="0" applyNumberFormat="1" applyFont="1" applyFill="1" applyBorder="1"/>
    <xf numFmtId="0" fontId="9" fillId="0" borderId="2" xfId="0" applyFont="1" applyBorder="1"/>
    <xf numFmtId="0" fontId="7" fillId="0" borderId="2" xfId="0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0" fontId="12" fillId="5" borderId="2" xfId="0" applyFont="1" applyFill="1" applyBorder="1"/>
    <xf numFmtId="0" fontId="16" fillId="0" borderId="0" xfId="0" applyFont="1"/>
    <xf numFmtId="0" fontId="3" fillId="0" borderId="0" xfId="0" quotePrefix="1" applyFont="1"/>
  </cellXfs>
  <cellStyles count="16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>
      <selection activeCell="H16" sqref="H16"/>
    </sheetView>
  </sheetViews>
  <sheetFormatPr defaultColWidth="11" defaultRowHeight="15.75" x14ac:dyDescent="0.25"/>
  <cols>
    <col min="1" max="1" width="15" customWidth="1"/>
    <col min="2" max="2" width="15.375" customWidth="1"/>
    <col min="6" max="6" width="9" customWidth="1"/>
  </cols>
  <sheetData>
    <row r="1" spans="1:7" ht="18.75" x14ac:dyDescent="0.3">
      <c r="A1" s="1" t="s">
        <v>53</v>
      </c>
      <c r="G1" s="2" t="s">
        <v>81</v>
      </c>
    </row>
    <row r="3" spans="1:7" ht="18" x14ac:dyDescent="0.25">
      <c r="A3" s="3"/>
      <c r="B3" s="4" t="s">
        <v>47</v>
      </c>
      <c r="C3" s="5"/>
    </row>
    <row r="4" spans="1:7" ht="16.5" thickBot="1" x14ac:dyDescent="0.3">
      <c r="A4" s="6"/>
      <c r="B4" s="6"/>
    </row>
    <row r="5" spans="1:7" ht="18" x14ac:dyDescent="0.25">
      <c r="A5" s="7" t="s">
        <v>0</v>
      </c>
      <c r="B5" s="8" t="s">
        <v>48</v>
      </c>
      <c r="C5" s="9"/>
      <c r="D5" s="10"/>
    </row>
    <row r="6" spans="1:7" ht="18" x14ac:dyDescent="0.25">
      <c r="A6" s="11" t="s">
        <v>1</v>
      </c>
      <c r="B6" s="12">
        <v>66</v>
      </c>
      <c r="C6" s="13"/>
      <c r="D6" s="14"/>
    </row>
    <row r="7" spans="1:7" ht="18" x14ac:dyDescent="0.25">
      <c r="A7" s="11" t="s">
        <v>2</v>
      </c>
      <c r="B7" s="15">
        <v>2000</v>
      </c>
      <c r="C7" s="16"/>
      <c r="D7" s="17"/>
    </row>
    <row r="8" spans="1:7" ht="18" x14ac:dyDescent="0.25">
      <c r="A8" s="11" t="s">
        <v>3</v>
      </c>
      <c r="B8" s="18" t="s">
        <v>49</v>
      </c>
      <c r="C8" s="16"/>
      <c r="D8" s="19"/>
    </row>
    <row r="9" spans="1:7" ht="18" x14ac:dyDescent="0.25">
      <c r="A9" s="11" t="s">
        <v>4</v>
      </c>
      <c r="B9" s="20" t="s">
        <v>50</v>
      </c>
    </row>
    <row r="10" spans="1:7" ht="18" x14ac:dyDescent="0.25">
      <c r="A10" s="6"/>
      <c r="B10" s="21"/>
    </row>
    <row r="11" spans="1:7" ht="18" x14ac:dyDescent="0.25">
      <c r="A11" s="181" t="s">
        <v>5</v>
      </c>
      <c r="B11" s="177">
        <v>2.8000000000000001E-2</v>
      </c>
    </row>
    <row r="12" spans="1:7" ht="18" x14ac:dyDescent="0.25">
      <c r="A12" s="178"/>
      <c r="B12" s="179"/>
    </row>
    <row r="13" spans="1:7" ht="18" x14ac:dyDescent="0.25">
      <c r="A13" s="182" t="s">
        <v>6</v>
      </c>
      <c r="B13" s="180">
        <v>56</v>
      </c>
      <c r="F13" s="6"/>
      <c r="G13" s="23"/>
    </row>
    <row r="14" spans="1:7" ht="18" x14ac:dyDescent="0.25">
      <c r="A14" s="11"/>
      <c r="B14" s="24"/>
      <c r="F14" s="6"/>
      <c r="G14" s="23"/>
    </row>
    <row r="15" spans="1:7" ht="18.75" thickBot="1" x14ac:dyDescent="0.3">
      <c r="A15" s="189" t="s">
        <v>7</v>
      </c>
      <c r="B15" s="190">
        <f>SUM(B7-B13)</f>
        <v>1944</v>
      </c>
      <c r="C15" s="26"/>
      <c r="D15" s="6"/>
      <c r="E15" s="6"/>
      <c r="F15" s="26"/>
      <c r="G15" s="27"/>
    </row>
    <row r="16" spans="1:7" x14ac:dyDescent="0.25">
      <c r="A16" s="28"/>
      <c r="B16" s="28"/>
      <c r="C16" s="28"/>
      <c r="D16" s="29"/>
      <c r="E16" s="30"/>
      <c r="F16" s="26"/>
      <c r="G16" s="27"/>
    </row>
    <row r="17" spans="1:7" x14ac:dyDescent="0.25">
      <c r="A17" s="31" t="s">
        <v>51</v>
      </c>
      <c r="B17" s="32"/>
      <c r="C17" s="33">
        <v>100000</v>
      </c>
      <c r="D17" s="34"/>
      <c r="E17" s="6"/>
      <c r="F17" s="6"/>
      <c r="G17" s="6"/>
    </row>
    <row r="18" spans="1:7" x14ac:dyDescent="0.25">
      <c r="A18" s="34"/>
      <c r="B18" s="32"/>
      <c r="C18" s="35"/>
      <c r="D18" s="32"/>
      <c r="E18" s="6"/>
      <c r="F18" s="6"/>
      <c r="G18" s="6"/>
    </row>
    <row r="19" spans="1:7" x14ac:dyDescent="0.25">
      <c r="A19" s="36" t="s">
        <v>8</v>
      </c>
      <c r="B19" s="36"/>
      <c r="C19" s="36"/>
      <c r="D19" s="37">
        <v>41667</v>
      </c>
      <c r="E19" s="6"/>
      <c r="F19" s="6"/>
      <c r="G19" s="6"/>
    </row>
    <row r="20" spans="1:7" x14ac:dyDescent="0.25">
      <c r="A20" s="36"/>
      <c r="B20" s="36"/>
      <c r="C20" s="36"/>
      <c r="D20" s="38"/>
      <c r="E20" s="6"/>
      <c r="F20" s="6"/>
      <c r="G20" s="6"/>
    </row>
    <row r="21" spans="1:7" x14ac:dyDescent="0.25">
      <c r="A21" s="36" t="s">
        <v>9</v>
      </c>
      <c r="B21" s="36"/>
      <c r="C21" s="39"/>
      <c r="D21" s="40">
        <v>46920</v>
      </c>
    </row>
    <row r="22" spans="1:7" x14ac:dyDescent="0.25">
      <c r="A22" s="41"/>
      <c r="B22" s="36"/>
      <c r="C22" s="36"/>
      <c r="D22" s="36"/>
    </row>
    <row r="23" spans="1:7" x14ac:dyDescent="0.25">
      <c r="A23" s="36" t="s">
        <v>10</v>
      </c>
      <c r="B23" s="36"/>
      <c r="C23" s="36"/>
      <c r="D23" s="42">
        <f>D19-D21</f>
        <v>-5253</v>
      </c>
    </row>
    <row r="24" spans="1:7" x14ac:dyDescent="0.25">
      <c r="A24" s="43"/>
      <c r="B24" s="36"/>
      <c r="C24" s="36"/>
      <c r="D24" s="36"/>
    </row>
    <row r="25" spans="1:7" x14ac:dyDescent="0.25">
      <c r="A25" s="36" t="s">
        <v>11</v>
      </c>
      <c r="B25" s="36"/>
      <c r="C25" s="36"/>
      <c r="D25" s="42">
        <f>D23/3</f>
        <v>-1751</v>
      </c>
    </row>
    <row r="27" spans="1:7" x14ac:dyDescent="0.25">
      <c r="A27" s="44" t="s">
        <v>12</v>
      </c>
      <c r="B27" s="45"/>
      <c r="C27" s="45"/>
      <c r="D27" s="26"/>
      <c r="E27" s="26"/>
      <c r="F27" s="26"/>
      <c r="G27" s="26"/>
    </row>
    <row r="28" spans="1:7" x14ac:dyDescent="0.25">
      <c r="A28" s="43" t="s">
        <v>13</v>
      </c>
      <c r="B28" s="43"/>
      <c r="C28" s="46" t="s">
        <v>14</v>
      </c>
      <c r="D28" s="47" t="s">
        <v>15</v>
      </c>
      <c r="E28" s="48" t="s">
        <v>16</v>
      </c>
      <c r="F28" s="43" t="s">
        <v>17</v>
      </c>
      <c r="G28" s="36" t="s">
        <v>14</v>
      </c>
    </row>
    <row r="29" spans="1:7" x14ac:dyDescent="0.25">
      <c r="A29" s="49"/>
      <c r="B29" s="50"/>
      <c r="C29" s="37"/>
      <c r="D29" s="46"/>
      <c r="E29" s="48">
        <f t="shared" ref="E29:E34" si="0">C29*D29</f>
        <v>0</v>
      </c>
      <c r="F29" s="51"/>
      <c r="G29" s="52">
        <f t="shared" ref="G29:G34" si="1">E29-F29</f>
        <v>0</v>
      </c>
    </row>
    <row r="30" spans="1:7" x14ac:dyDescent="0.25">
      <c r="A30" s="169" t="s">
        <v>50</v>
      </c>
      <c r="B30" s="170" t="s">
        <v>52</v>
      </c>
      <c r="C30" s="171">
        <v>1944</v>
      </c>
      <c r="D30" s="172">
        <v>5</v>
      </c>
      <c r="E30" s="173">
        <f t="shared" si="0"/>
        <v>9720</v>
      </c>
      <c r="F30" s="174"/>
      <c r="G30" s="175">
        <f t="shared" si="1"/>
        <v>9720</v>
      </c>
    </row>
    <row r="31" spans="1:7" x14ac:dyDescent="0.25">
      <c r="A31" s="56"/>
      <c r="B31" s="57"/>
      <c r="C31" s="53"/>
      <c r="D31" s="54"/>
      <c r="E31" s="55">
        <f t="shared" si="0"/>
        <v>0</v>
      </c>
      <c r="F31" s="51"/>
      <c r="G31" s="52">
        <f t="shared" si="1"/>
        <v>0</v>
      </c>
    </row>
    <row r="32" spans="1:7" x14ac:dyDescent="0.25">
      <c r="A32" s="58"/>
      <c r="B32" s="59"/>
      <c r="C32" s="53"/>
      <c r="D32" s="54"/>
      <c r="E32" s="55">
        <f t="shared" si="0"/>
        <v>0</v>
      </c>
      <c r="F32" s="60"/>
      <c r="G32" s="52">
        <f t="shared" si="1"/>
        <v>0</v>
      </c>
    </row>
    <row r="33" spans="1:7" x14ac:dyDescent="0.25">
      <c r="A33" s="61"/>
      <c r="B33" s="62"/>
      <c r="C33" s="63"/>
      <c r="D33" s="64"/>
      <c r="E33" s="55">
        <f t="shared" si="0"/>
        <v>0</v>
      </c>
      <c r="F33" s="59"/>
      <c r="G33" s="52">
        <f t="shared" si="1"/>
        <v>0</v>
      </c>
    </row>
    <row r="34" spans="1:7" x14ac:dyDescent="0.25">
      <c r="A34" s="58"/>
      <c r="B34" s="65"/>
      <c r="C34" s="66"/>
      <c r="D34" s="54"/>
      <c r="E34" s="55">
        <f t="shared" si="0"/>
        <v>0</v>
      </c>
      <c r="F34" s="59"/>
      <c r="G34" s="52">
        <f t="shared" si="1"/>
        <v>0</v>
      </c>
    </row>
    <row r="35" spans="1:7" x14ac:dyDescent="0.25">
      <c r="A35" s="59" t="s">
        <v>18</v>
      </c>
      <c r="B35" s="59"/>
      <c r="C35" s="59"/>
      <c r="D35" s="59"/>
      <c r="E35" s="59"/>
      <c r="F35" s="59"/>
      <c r="G35" s="48">
        <f>SUM(G29:G34)</f>
        <v>9720</v>
      </c>
    </row>
    <row r="36" spans="1:7" x14ac:dyDescent="0.25">
      <c r="A36" s="59" t="s">
        <v>19</v>
      </c>
      <c r="B36" s="59"/>
      <c r="C36" s="59"/>
      <c r="D36" s="59"/>
      <c r="E36" s="59"/>
      <c r="F36" s="67">
        <f>B13</f>
        <v>56</v>
      </c>
      <c r="G36" s="68">
        <f>SUM(G35/F36)</f>
        <v>173.57142857142858</v>
      </c>
    </row>
    <row r="37" spans="1:7" x14ac:dyDescent="0.25">
      <c r="A37" s="59"/>
      <c r="B37" s="59"/>
      <c r="C37" s="59"/>
      <c r="D37" s="59"/>
      <c r="E37" s="59"/>
      <c r="F37" s="59"/>
      <c r="G37" s="59"/>
    </row>
    <row r="38" spans="1:7" x14ac:dyDescent="0.25">
      <c r="A38" s="69" t="s">
        <v>20</v>
      </c>
      <c r="B38" s="70"/>
      <c r="C38" s="70"/>
      <c r="D38" s="70"/>
      <c r="E38" s="70"/>
      <c r="F38" s="71" t="s">
        <v>21</v>
      </c>
      <c r="G38" s="72">
        <f>SUM(G36/12)</f>
        <v>14.464285714285715</v>
      </c>
    </row>
    <row r="39" spans="1:7" x14ac:dyDescent="0.25">
      <c r="A39" s="73" t="s">
        <v>22</v>
      </c>
      <c r="B39" s="74"/>
      <c r="C39" s="74"/>
      <c r="D39" s="74"/>
      <c r="E39" s="74"/>
      <c r="F39" s="71" t="s">
        <v>23</v>
      </c>
      <c r="G39" s="72">
        <f>B6+G38</f>
        <v>80.464285714285722</v>
      </c>
    </row>
    <row r="40" spans="1:7" x14ac:dyDescent="0.25">
      <c r="A40" s="73" t="s">
        <v>24</v>
      </c>
      <c r="B40" s="74"/>
      <c r="C40" s="74"/>
      <c r="D40" s="74"/>
      <c r="E40" s="74"/>
      <c r="F40" s="43"/>
      <c r="G40" s="43"/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G8" sqref="G8"/>
    </sheetView>
  </sheetViews>
  <sheetFormatPr defaultColWidth="11" defaultRowHeight="15.75" x14ac:dyDescent="0.25"/>
  <cols>
    <col min="1" max="1" width="20" customWidth="1"/>
    <col min="2" max="2" width="16.5" customWidth="1"/>
    <col min="3" max="3" width="14.375" customWidth="1"/>
    <col min="4" max="4" width="11" bestFit="1" customWidth="1"/>
    <col min="5" max="5" width="6.125" customWidth="1"/>
    <col min="6" max="6" width="11" bestFit="1" customWidth="1"/>
  </cols>
  <sheetData>
    <row r="1" spans="1:6" ht="18.75" x14ac:dyDescent="0.3">
      <c r="A1" s="75" t="s">
        <v>53</v>
      </c>
      <c r="B1" s="16"/>
      <c r="F1" s="210" t="s">
        <v>82</v>
      </c>
    </row>
    <row r="3" spans="1:6" ht="18" x14ac:dyDescent="0.25">
      <c r="A3" s="76"/>
      <c r="B3" s="75" t="s">
        <v>25</v>
      </c>
      <c r="C3" s="5"/>
      <c r="D3" s="9"/>
      <c r="E3" s="9"/>
    </row>
    <row r="4" spans="1:6" ht="18" x14ac:dyDescent="0.25">
      <c r="A4" s="5"/>
      <c r="B4" s="75" t="s">
        <v>26</v>
      </c>
      <c r="C4" s="75"/>
      <c r="D4" s="75"/>
      <c r="E4" s="9"/>
    </row>
    <row r="5" spans="1:6" ht="18.75" x14ac:dyDescent="0.3">
      <c r="A5" s="77"/>
      <c r="B5" s="77"/>
      <c r="C5" s="77"/>
      <c r="D5" s="9"/>
      <c r="E5" s="9"/>
      <c r="F5" s="9"/>
    </row>
    <row r="6" spans="1:6" ht="18.75" thickBot="1" x14ac:dyDescent="0.3">
      <c r="A6" s="9"/>
      <c r="B6" s="9"/>
      <c r="C6" s="78"/>
      <c r="D6" s="5"/>
      <c r="E6" s="9"/>
      <c r="F6" s="9"/>
    </row>
    <row r="7" spans="1:6" ht="18.75" x14ac:dyDescent="0.3">
      <c r="A7" s="79" t="s">
        <v>27</v>
      </c>
      <c r="B7" s="8" t="s">
        <v>48</v>
      </c>
      <c r="C7" s="9"/>
      <c r="D7" s="10"/>
      <c r="E7" s="80"/>
      <c r="F7" s="81"/>
    </row>
    <row r="8" spans="1:6" ht="18.75" x14ac:dyDescent="0.3">
      <c r="A8" s="82" t="s">
        <v>28</v>
      </c>
      <c r="B8" s="12">
        <v>66</v>
      </c>
      <c r="C8" s="13"/>
      <c r="D8" s="14"/>
      <c r="E8" s="83"/>
      <c r="F8" s="84"/>
    </row>
    <row r="9" spans="1:6" ht="18" x14ac:dyDescent="0.25">
      <c r="A9" s="82" t="s">
        <v>2</v>
      </c>
      <c r="B9" s="15">
        <v>2000</v>
      </c>
      <c r="C9" s="16"/>
      <c r="D9" s="85"/>
      <c r="E9" s="86"/>
      <c r="F9" s="87"/>
    </row>
    <row r="10" spans="1:6" ht="18" x14ac:dyDescent="0.25">
      <c r="A10" s="82" t="s">
        <v>3</v>
      </c>
      <c r="B10" s="18" t="s">
        <v>49</v>
      </c>
      <c r="C10" s="16"/>
      <c r="D10" s="19"/>
      <c r="E10" s="88"/>
      <c r="F10" s="5"/>
    </row>
    <row r="11" spans="1:6" ht="18" x14ac:dyDescent="0.25">
      <c r="A11" s="82" t="s">
        <v>29</v>
      </c>
      <c r="B11" s="20" t="s">
        <v>54</v>
      </c>
      <c r="E11" s="87"/>
      <c r="F11" s="89"/>
    </row>
    <row r="12" spans="1:6" ht="18" x14ac:dyDescent="0.25">
      <c r="A12" s="9"/>
      <c r="B12" s="21"/>
      <c r="C12" s="90"/>
      <c r="D12" s="91"/>
      <c r="E12" s="87"/>
      <c r="F12" s="87"/>
    </row>
    <row r="13" spans="1:6" ht="18" x14ac:dyDescent="0.25">
      <c r="A13" s="22"/>
      <c r="B13" s="92"/>
      <c r="C13" s="16"/>
      <c r="D13" s="16"/>
      <c r="E13" s="87"/>
      <c r="F13" s="87"/>
    </row>
    <row r="14" spans="1:6" ht="18" x14ac:dyDescent="0.25">
      <c r="A14" s="93" t="s">
        <v>30</v>
      </c>
      <c r="B14" s="94">
        <v>48</v>
      </c>
      <c r="C14" s="9"/>
      <c r="D14" s="16"/>
      <c r="E14" s="9"/>
      <c r="F14" s="9"/>
    </row>
    <row r="15" spans="1:6" ht="18" x14ac:dyDescent="0.25">
      <c r="A15" s="93" t="s">
        <v>31</v>
      </c>
      <c r="B15" s="95">
        <v>640</v>
      </c>
      <c r="C15" s="9"/>
      <c r="D15" s="16"/>
      <c r="E15" s="9"/>
      <c r="F15" s="9"/>
    </row>
    <row r="16" spans="1:6" ht="18" x14ac:dyDescent="0.25">
      <c r="A16" s="93"/>
      <c r="B16" s="94"/>
      <c r="C16" s="9"/>
      <c r="D16" s="16"/>
      <c r="E16" s="9"/>
      <c r="F16" s="9"/>
    </row>
    <row r="17" spans="1:6" ht="18" x14ac:dyDescent="0.25">
      <c r="A17" s="93" t="s">
        <v>32</v>
      </c>
      <c r="B17" s="96">
        <f>B9+B15</f>
        <v>2640</v>
      </c>
      <c r="C17" s="9"/>
      <c r="D17" s="16"/>
      <c r="E17" s="9"/>
      <c r="F17" s="9"/>
    </row>
    <row r="18" spans="1:6" ht="18" x14ac:dyDescent="0.25">
      <c r="A18" s="9"/>
      <c r="B18" s="9"/>
      <c r="C18" s="9"/>
      <c r="D18" s="9"/>
      <c r="E18" s="9"/>
      <c r="F18" s="9"/>
    </row>
    <row r="19" spans="1:6" ht="18" x14ac:dyDescent="0.25">
      <c r="A19" s="9"/>
      <c r="B19" s="9"/>
      <c r="C19" s="9"/>
      <c r="D19" s="9"/>
      <c r="E19" s="9"/>
      <c r="F19" s="9"/>
    </row>
    <row r="20" spans="1:6" ht="18" x14ac:dyDescent="0.25">
      <c r="A20" s="97" t="s">
        <v>33</v>
      </c>
      <c r="B20" s="98"/>
      <c r="C20" s="99" t="s">
        <v>14</v>
      </c>
      <c r="D20" s="99" t="s">
        <v>15</v>
      </c>
      <c r="E20" s="99"/>
      <c r="F20" s="100" t="s">
        <v>34</v>
      </c>
    </row>
    <row r="21" spans="1:6" ht="18" x14ac:dyDescent="0.25">
      <c r="A21" s="156" t="s">
        <v>55</v>
      </c>
      <c r="B21" s="157" t="s">
        <v>56</v>
      </c>
      <c r="C21" s="158">
        <v>2000</v>
      </c>
      <c r="D21" s="159">
        <v>48</v>
      </c>
      <c r="E21" s="160"/>
      <c r="F21" s="161">
        <f>C21*D21</f>
        <v>96000</v>
      </c>
    </row>
    <row r="22" spans="1:6" ht="18" x14ac:dyDescent="0.25">
      <c r="A22" s="104"/>
      <c r="B22" s="105"/>
      <c r="C22" s="106"/>
      <c r="D22" s="12"/>
      <c r="E22" s="107"/>
      <c r="F22" s="103"/>
    </row>
    <row r="23" spans="1:6" ht="18" x14ac:dyDescent="0.25">
      <c r="A23" s="146" t="s">
        <v>57</v>
      </c>
      <c r="B23" s="147" t="s">
        <v>58</v>
      </c>
      <c r="C23" s="148">
        <v>1000</v>
      </c>
      <c r="D23" s="149">
        <v>48</v>
      </c>
      <c r="E23" s="150"/>
      <c r="F23" s="151">
        <f>C23*D23</f>
        <v>48000</v>
      </c>
    </row>
    <row r="24" spans="1:6" ht="18" x14ac:dyDescent="0.25">
      <c r="A24" s="152" t="s">
        <v>45</v>
      </c>
      <c r="B24" s="153"/>
      <c r="C24" s="154"/>
      <c r="D24" s="155"/>
      <c r="E24" s="150"/>
      <c r="F24" s="151"/>
    </row>
    <row r="25" spans="1:6" ht="18" x14ac:dyDescent="0.25">
      <c r="A25" s="18"/>
      <c r="B25" s="101"/>
      <c r="C25" s="108"/>
      <c r="D25" s="12"/>
      <c r="E25" s="102"/>
      <c r="F25" s="103"/>
    </row>
    <row r="26" spans="1:6" ht="18" x14ac:dyDescent="0.25">
      <c r="A26" s="93"/>
      <c r="B26" s="102"/>
      <c r="C26" s="102"/>
      <c r="D26" s="102"/>
      <c r="E26" s="92"/>
      <c r="F26" s="103"/>
    </row>
    <row r="27" spans="1:6" ht="18" x14ac:dyDescent="0.25">
      <c r="A27" s="109" t="s">
        <v>35</v>
      </c>
      <c r="B27" s="110"/>
      <c r="C27" s="110"/>
      <c r="D27" s="111">
        <f>B15</f>
        <v>640</v>
      </c>
      <c r="E27" s="92"/>
      <c r="F27" s="103">
        <f>F21-F23</f>
        <v>48000</v>
      </c>
    </row>
    <row r="28" spans="1:6" ht="18" x14ac:dyDescent="0.25">
      <c r="A28" s="109"/>
      <c r="B28" s="110"/>
      <c r="C28" s="110"/>
      <c r="D28" s="110" t="s">
        <v>13</v>
      </c>
      <c r="E28" s="112"/>
      <c r="F28" s="113">
        <f>F27/D27</f>
        <v>75</v>
      </c>
    </row>
    <row r="29" spans="1:6" ht="18" x14ac:dyDescent="0.25">
      <c r="A29" s="114"/>
      <c r="B29" s="115"/>
      <c r="C29" s="115"/>
      <c r="D29" s="116" t="s">
        <v>36</v>
      </c>
      <c r="E29" s="115"/>
      <c r="F29" s="117">
        <f>F28/12</f>
        <v>6.25</v>
      </c>
    </row>
    <row r="30" spans="1:6" ht="18" x14ac:dyDescent="0.25">
      <c r="A30" s="109"/>
      <c r="B30" s="110"/>
      <c r="C30" s="110" t="s">
        <v>37</v>
      </c>
      <c r="D30" s="110"/>
      <c r="E30" s="110"/>
      <c r="F30" s="118">
        <f>F29+70</f>
        <v>76.25</v>
      </c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workbookViewId="0">
      <selection activeCell="G1" sqref="G1"/>
    </sheetView>
  </sheetViews>
  <sheetFormatPr defaultColWidth="11" defaultRowHeight="15.75" x14ac:dyDescent="0.25"/>
  <cols>
    <col min="1" max="1" width="15.625" customWidth="1"/>
    <col min="2" max="2" width="13.5" customWidth="1"/>
    <col min="5" max="5" width="4.875" customWidth="1"/>
  </cols>
  <sheetData>
    <row r="1" spans="1:7" ht="18" x14ac:dyDescent="0.25">
      <c r="A1" s="87" t="s">
        <v>59</v>
      </c>
      <c r="B1" s="9"/>
      <c r="C1" s="5"/>
      <c r="D1" s="5"/>
      <c r="E1" s="9"/>
      <c r="G1" s="5" t="s">
        <v>83</v>
      </c>
    </row>
    <row r="2" spans="1:7" ht="18.75" x14ac:dyDescent="0.3">
      <c r="B2" s="1"/>
      <c r="G2" s="9"/>
    </row>
    <row r="3" spans="1:7" ht="18" x14ac:dyDescent="0.25">
      <c r="A3" s="76" t="s">
        <v>38</v>
      </c>
      <c r="B3" s="4"/>
      <c r="C3" s="4" t="s">
        <v>60</v>
      </c>
      <c r="D3" s="5"/>
      <c r="E3" s="5"/>
      <c r="G3" s="9"/>
    </row>
    <row r="4" spans="1:7" ht="18.75" thickBot="1" x14ac:dyDescent="0.3">
      <c r="B4" s="6"/>
      <c r="D4" s="4"/>
      <c r="E4" s="5"/>
      <c r="F4" s="9"/>
      <c r="G4" s="9"/>
    </row>
    <row r="5" spans="1:7" ht="18" x14ac:dyDescent="0.25">
      <c r="A5" s="119" t="s">
        <v>27</v>
      </c>
      <c r="B5" s="8" t="s">
        <v>61</v>
      </c>
      <c r="C5" s="9"/>
      <c r="D5" s="10"/>
      <c r="F5" s="5"/>
      <c r="G5" s="91"/>
    </row>
    <row r="6" spans="1:7" ht="18" x14ac:dyDescent="0.25">
      <c r="A6" s="120"/>
      <c r="B6" s="162"/>
      <c r="C6" s="13"/>
      <c r="D6" s="14"/>
      <c r="F6" s="9"/>
      <c r="G6" s="121"/>
    </row>
    <row r="7" spans="1:7" ht="18" x14ac:dyDescent="0.25">
      <c r="A7" s="120" t="s">
        <v>2</v>
      </c>
      <c r="B7" s="15">
        <v>2000</v>
      </c>
      <c r="C7" s="16"/>
      <c r="D7" s="17"/>
      <c r="F7" s="122"/>
      <c r="G7" s="121"/>
    </row>
    <row r="8" spans="1:7" ht="18" x14ac:dyDescent="0.25">
      <c r="A8" s="120" t="s">
        <v>3</v>
      </c>
      <c r="B8" s="18" t="s">
        <v>62</v>
      </c>
      <c r="C8" s="16"/>
      <c r="D8" s="19"/>
      <c r="F8" s="123"/>
      <c r="G8" s="87"/>
    </row>
    <row r="9" spans="1:7" ht="18" x14ac:dyDescent="0.25">
      <c r="A9" s="120" t="s">
        <v>29</v>
      </c>
      <c r="B9" s="20" t="s">
        <v>60</v>
      </c>
      <c r="F9" s="123"/>
      <c r="G9" s="87"/>
    </row>
    <row r="10" spans="1:7" ht="18" x14ac:dyDescent="0.25">
      <c r="A10" s="124"/>
      <c r="B10" s="21"/>
      <c r="C10" s="90"/>
      <c r="D10" s="91"/>
      <c r="E10" s="87"/>
      <c r="F10" s="87"/>
      <c r="G10" s="91"/>
    </row>
    <row r="11" spans="1:7" ht="18" x14ac:dyDescent="0.25">
      <c r="A11" s="176" t="s">
        <v>5</v>
      </c>
      <c r="B11" s="177">
        <v>0.27100000000000002</v>
      </c>
      <c r="C11" s="90"/>
      <c r="D11" s="125"/>
      <c r="E11" s="87"/>
      <c r="F11" s="87"/>
      <c r="G11" s="87"/>
    </row>
    <row r="12" spans="1:7" ht="18" x14ac:dyDescent="0.25">
      <c r="A12" s="178"/>
      <c r="B12" s="179"/>
      <c r="C12" s="90"/>
      <c r="D12" s="90"/>
      <c r="E12" s="87"/>
      <c r="F12" s="87"/>
      <c r="G12" s="91"/>
    </row>
    <row r="13" spans="1:7" ht="18" x14ac:dyDescent="0.25">
      <c r="A13" s="176" t="s">
        <v>39</v>
      </c>
      <c r="B13" s="180">
        <v>542</v>
      </c>
      <c r="C13" s="90"/>
      <c r="D13" s="126"/>
      <c r="E13" s="87"/>
      <c r="F13" s="87"/>
      <c r="G13" s="87"/>
    </row>
    <row r="14" spans="1:7" ht="18" x14ac:dyDescent="0.25">
      <c r="A14" s="124"/>
      <c r="B14" s="24"/>
      <c r="C14" s="90"/>
      <c r="D14" s="126"/>
      <c r="E14" s="9"/>
      <c r="F14" s="9"/>
      <c r="G14" s="9"/>
    </row>
    <row r="15" spans="1:7" ht="18" x14ac:dyDescent="0.25">
      <c r="A15" s="124" t="s">
        <v>7</v>
      </c>
      <c r="B15" s="25">
        <f>B7-B13</f>
        <v>1458</v>
      </c>
      <c r="C15" s="90"/>
      <c r="D15" s="127"/>
      <c r="E15" s="9"/>
      <c r="F15" s="9"/>
      <c r="G15" s="121"/>
    </row>
    <row r="16" spans="1:7" ht="18" x14ac:dyDescent="0.25">
      <c r="A16" s="90"/>
      <c r="B16" s="9"/>
      <c r="C16" s="90"/>
      <c r="D16" s="9"/>
      <c r="E16" s="9"/>
      <c r="F16" s="9"/>
      <c r="G16" s="121"/>
    </row>
    <row r="17" spans="1:7" ht="18" x14ac:dyDescent="0.25">
      <c r="A17" s="128" t="s">
        <v>12</v>
      </c>
      <c r="B17" s="129"/>
      <c r="C17" s="129"/>
      <c r="D17" s="90"/>
      <c r="E17" s="90"/>
      <c r="F17" s="90"/>
      <c r="G17" s="90"/>
    </row>
    <row r="18" spans="1:7" ht="18" x14ac:dyDescent="0.25">
      <c r="A18" s="90"/>
      <c r="B18" s="90"/>
      <c r="C18" s="90"/>
      <c r="D18" s="90"/>
      <c r="E18" s="90"/>
      <c r="F18" s="90"/>
      <c r="G18" s="90"/>
    </row>
    <row r="19" spans="1:7" ht="18" x14ac:dyDescent="0.25">
      <c r="A19" s="128"/>
      <c r="B19" s="129"/>
      <c r="C19" s="129"/>
      <c r="D19" s="90"/>
      <c r="E19" s="90"/>
      <c r="F19" s="90"/>
      <c r="G19" s="90"/>
    </row>
    <row r="20" spans="1:7" ht="18" x14ac:dyDescent="0.25">
      <c r="A20" s="130" t="s">
        <v>40</v>
      </c>
      <c r="B20" s="131" t="s">
        <v>40</v>
      </c>
      <c r="C20" s="130" t="s">
        <v>14</v>
      </c>
      <c r="D20" s="132" t="s">
        <v>41</v>
      </c>
      <c r="E20" s="133"/>
      <c r="F20" s="130"/>
      <c r="G20" s="134" t="s">
        <v>14</v>
      </c>
    </row>
    <row r="21" spans="1:7" ht="18" x14ac:dyDescent="0.25">
      <c r="A21" s="124"/>
      <c r="B21" s="135"/>
      <c r="C21" s="136"/>
      <c r="D21" s="137"/>
      <c r="E21" s="124"/>
      <c r="F21" s="124"/>
      <c r="G21" s="138">
        <f t="shared" ref="G21:G26" si="0">C21*D21</f>
        <v>0</v>
      </c>
    </row>
    <row r="22" spans="1:7" ht="18" x14ac:dyDescent="0.25">
      <c r="A22" s="163" t="s">
        <v>60</v>
      </c>
      <c r="B22" s="164" t="s">
        <v>63</v>
      </c>
      <c r="C22" s="165">
        <v>1458</v>
      </c>
      <c r="D22" s="166">
        <v>53</v>
      </c>
      <c r="E22" s="167"/>
      <c r="F22" s="167"/>
      <c r="G22" s="168">
        <f t="shared" si="0"/>
        <v>77274</v>
      </c>
    </row>
    <row r="23" spans="1:7" ht="18" x14ac:dyDescent="0.25">
      <c r="A23" s="139"/>
      <c r="B23" s="139"/>
      <c r="C23" s="136"/>
      <c r="D23" s="137"/>
      <c r="E23" s="124"/>
      <c r="F23" s="124"/>
      <c r="G23" s="138">
        <f t="shared" si="0"/>
        <v>0</v>
      </c>
    </row>
    <row r="24" spans="1:7" ht="18" x14ac:dyDescent="0.25">
      <c r="A24" s="139"/>
      <c r="B24" s="139"/>
      <c r="C24" s="136"/>
      <c r="D24" s="137"/>
      <c r="E24" s="124"/>
      <c r="F24" s="124"/>
      <c r="G24" s="138">
        <f t="shared" si="0"/>
        <v>0</v>
      </c>
    </row>
    <row r="25" spans="1:7" ht="18" x14ac:dyDescent="0.25">
      <c r="A25" s="124"/>
      <c r="B25" s="135"/>
      <c r="C25" s="136"/>
      <c r="D25" s="137"/>
      <c r="E25" s="124"/>
      <c r="F25" s="124"/>
      <c r="G25" s="138">
        <f t="shared" si="0"/>
        <v>0</v>
      </c>
    </row>
    <row r="26" spans="1:7" ht="18" x14ac:dyDescent="0.25">
      <c r="A26" s="124"/>
      <c r="B26" s="124"/>
      <c r="C26" s="136"/>
      <c r="D26" s="137"/>
      <c r="E26" s="124"/>
      <c r="F26" s="124"/>
      <c r="G26" s="138">
        <f t="shared" si="0"/>
        <v>0</v>
      </c>
    </row>
    <row r="27" spans="1:7" ht="18" x14ac:dyDescent="0.25">
      <c r="B27" s="124"/>
      <c r="C27" s="124"/>
      <c r="D27" s="124"/>
      <c r="E27" s="124"/>
      <c r="F27" s="124"/>
      <c r="G27" s="138">
        <f>SUM(G21:G26)</f>
        <v>77274</v>
      </c>
    </row>
    <row r="28" spans="1:7" ht="18" x14ac:dyDescent="0.25">
      <c r="A28" s="124"/>
      <c r="B28" s="124"/>
      <c r="C28" s="124"/>
      <c r="D28" s="124"/>
      <c r="E28" s="124"/>
      <c r="F28" s="124"/>
      <c r="G28" s="124"/>
    </row>
    <row r="29" spans="1:7" ht="18" x14ac:dyDescent="0.25">
      <c r="A29" s="124" t="s">
        <v>19</v>
      </c>
      <c r="B29" s="124"/>
      <c r="C29" s="124"/>
      <c r="D29" s="124"/>
      <c r="E29" s="124"/>
      <c r="F29" s="24">
        <v>542</v>
      </c>
      <c r="G29" s="140">
        <f>SUM(G27/F29)</f>
        <v>142.5719557195572</v>
      </c>
    </row>
    <row r="30" spans="1:7" ht="18" x14ac:dyDescent="0.25">
      <c r="A30" s="124"/>
      <c r="B30" s="124"/>
      <c r="C30" s="124"/>
      <c r="D30" s="124"/>
      <c r="E30" s="124"/>
      <c r="F30" s="124"/>
      <c r="G30" s="124"/>
    </row>
    <row r="31" spans="1:7" ht="18" x14ac:dyDescent="0.25">
      <c r="A31" s="69" t="s">
        <v>20</v>
      </c>
      <c r="B31" s="70"/>
      <c r="C31" s="70"/>
      <c r="D31" s="70"/>
      <c r="E31" s="70"/>
      <c r="F31" s="141" t="s">
        <v>13</v>
      </c>
      <c r="G31" s="142">
        <f>SUM(G29/12)</f>
        <v>11.8809963099631</v>
      </c>
    </row>
    <row r="32" spans="1:7" ht="18" x14ac:dyDescent="0.25">
      <c r="A32" s="73" t="s">
        <v>22</v>
      </c>
      <c r="B32" s="74"/>
      <c r="C32" s="74"/>
      <c r="D32" s="74"/>
      <c r="E32" s="74"/>
      <c r="F32" s="141" t="s">
        <v>42</v>
      </c>
      <c r="G32" s="142">
        <f>66.4+G31</f>
        <v>78.280996309963101</v>
      </c>
    </row>
    <row r="33" spans="1:7" ht="18" x14ac:dyDescent="0.25">
      <c r="A33" s="73" t="s">
        <v>24</v>
      </c>
      <c r="B33" s="74"/>
      <c r="C33" s="74"/>
      <c r="D33" s="74"/>
      <c r="E33" s="74"/>
      <c r="F33" s="143"/>
      <c r="G33" s="143"/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workbookViewId="0">
      <selection activeCell="G20" sqref="G20"/>
    </sheetView>
  </sheetViews>
  <sheetFormatPr defaultColWidth="11" defaultRowHeight="15.75" x14ac:dyDescent="0.25"/>
  <cols>
    <col min="1" max="1" width="21" customWidth="1"/>
    <col min="2" max="2" width="11.875" customWidth="1"/>
    <col min="3" max="3" width="14.375" customWidth="1"/>
    <col min="5" max="5" width="6.625" customWidth="1"/>
  </cols>
  <sheetData>
    <row r="1" spans="1:6" ht="18" x14ac:dyDescent="0.25">
      <c r="A1" s="75"/>
      <c r="B1" s="16"/>
      <c r="F1" s="9"/>
    </row>
    <row r="2" spans="1:6" ht="18" x14ac:dyDescent="0.25">
      <c r="A2" s="76" t="s">
        <v>59</v>
      </c>
      <c r="B2" s="75" t="s">
        <v>25</v>
      </c>
      <c r="C2" s="5"/>
      <c r="D2" s="9"/>
      <c r="E2" s="9"/>
      <c r="F2" s="5" t="s">
        <v>78</v>
      </c>
    </row>
    <row r="3" spans="1:6" ht="18" x14ac:dyDescent="0.25">
      <c r="A3" s="5"/>
      <c r="B3" s="75" t="s">
        <v>26</v>
      </c>
      <c r="C3" s="75"/>
      <c r="D3" s="75"/>
      <c r="E3" s="9"/>
    </row>
    <row r="4" spans="1:6" ht="18.75" x14ac:dyDescent="0.3">
      <c r="A4" s="77"/>
      <c r="B4" s="77"/>
      <c r="C4" s="77"/>
      <c r="D4" s="9"/>
      <c r="E4" s="9"/>
    </row>
    <row r="5" spans="1:6" ht="18.75" thickBot="1" x14ac:dyDescent="0.3">
      <c r="A5" s="9"/>
      <c r="B5" s="9"/>
      <c r="C5" s="78"/>
      <c r="D5" s="5"/>
      <c r="E5" s="9"/>
      <c r="F5" s="9"/>
    </row>
    <row r="6" spans="1:6" ht="18.75" x14ac:dyDescent="0.3">
      <c r="A6" s="79" t="s">
        <v>27</v>
      </c>
      <c r="B6" s="8" t="s">
        <v>64</v>
      </c>
      <c r="C6" s="9"/>
      <c r="D6" s="10"/>
      <c r="E6" s="80"/>
      <c r="F6" s="81"/>
    </row>
    <row r="7" spans="1:6" ht="18.75" x14ac:dyDescent="0.3">
      <c r="A7" s="82"/>
      <c r="B7" s="162"/>
      <c r="C7" s="13"/>
      <c r="D7" s="14"/>
      <c r="E7" s="83"/>
      <c r="F7" s="84"/>
    </row>
    <row r="8" spans="1:6" ht="18" x14ac:dyDescent="0.25">
      <c r="A8" s="82" t="s">
        <v>2</v>
      </c>
      <c r="B8" s="15">
        <v>2000</v>
      </c>
      <c r="C8" s="16"/>
      <c r="D8" s="17"/>
      <c r="E8" s="86"/>
      <c r="F8" s="87"/>
    </row>
    <row r="9" spans="1:6" ht="18" x14ac:dyDescent="0.25">
      <c r="A9" s="82" t="s">
        <v>3</v>
      </c>
      <c r="B9" s="18" t="s">
        <v>62</v>
      </c>
      <c r="C9" s="16"/>
      <c r="D9" s="19"/>
      <c r="E9" s="88"/>
      <c r="F9" s="5"/>
    </row>
    <row r="10" spans="1:6" ht="18" x14ac:dyDescent="0.25">
      <c r="A10" s="107" t="s">
        <v>29</v>
      </c>
      <c r="B10" s="188" t="s">
        <v>65</v>
      </c>
      <c r="E10" s="87"/>
      <c r="F10" s="89"/>
    </row>
    <row r="11" spans="1:6" ht="18" x14ac:dyDescent="0.25">
      <c r="A11" s="22"/>
      <c r="B11" s="21"/>
      <c r="C11" s="90"/>
      <c r="D11" s="91"/>
      <c r="E11" s="87"/>
      <c r="F11" s="87"/>
    </row>
    <row r="12" spans="1:6" ht="18" x14ac:dyDescent="0.25">
      <c r="A12" s="22"/>
      <c r="B12" s="92"/>
      <c r="C12" s="16"/>
      <c r="D12" s="16"/>
      <c r="E12" s="87"/>
      <c r="F12" s="87"/>
    </row>
    <row r="13" spans="1:6" ht="18" x14ac:dyDescent="0.25">
      <c r="A13" s="93" t="s">
        <v>30</v>
      </c>
      <c r="B13" s="94">
        <v>42</v>
      </c>
      <c r="C13" s="9"/>
      <c r="D13" s="16"/>
      <c r="E13" s="9"/>
      <c r="F13" s="9"/>
    </row>
    <row r="14" spans="1:6" ht="18" x14ac:dyDescent="0.25">
      <c r="A14" s="93" t="s">
        <v>31</v>
      </c>
      <c r="B14" s="185">
        <v>560</v>
      </c>
      <c r="C14" s="9"/>
      <c r="D14" s="16"/>
      <c r="E14" s="9"/>
      <c r="F14" s="9"/>
    </row>
    <row r="15" spans="1:6" ht="18" x14ac:dyDescent="0.25">
      <c r="A15" s="93"/>
      <c r="B15" s="94"/>
      <c r="C15" s="9"/>
      <c r="D15" s="16"/>
      <c r="E15" s="9"/>
      <c r="F15" s="9"/>
    </row>
    <row r="16" spans="1:6" ht="18" x14ac:dyDescent="0.25">
      <c r="A16" s="93" t="s">
        <v>32</v>
      </c>
      <c r="B16" s="184">
        <v>2560</v>
      </c>
      <c r="C16" s="9"/>
      <c r="D16" s="16"/>
      <c r="E16" s="9"/>
      <c r="F16" s="9"/>
    </row>
    <row r="17" spans="1:6" ht="18" x14ac:dyDescent="0.25">
      <c r="A17" s="9"/>
      <c r="B17" s="9"/>
      <c r="C17" s="9"/>
      <c r="D17" s="9"/>
      <c r="E17" s="9"/>
      <c r="F17" s="9"/>
    </row>
    <row r="18" spans="1:6" ht="18" x14ac:dyDescent="0.25">
      <c r="A18" s="9"/>
      <c r="B18" s="9"/>
      <c r="C18" s="9"/>
      <c r="D18" s="9"/>
      <c r="E18" s="9"/>
      <c r="F18" s="9"/>
    </row>
    <row r="19" spans="1:6" ht="18" x14ac:dyDescent="0.25">
      <c r="A19" s="9"/>
      <c r="B19" s="9"/>
      <c r="C19" s="9"/>
      <c r="D19" s="9"/>
      <c r="E19" s="9"/>
      <c r="F19" s="9"/>
    </row>
    <row r="20" spans="1:6" ht="18" x14ac:dyDescent="0.25">
      <c r="A20" s="97" t="s">
        <v>33</v>
      </c>
      <c r="B20" s="98"/>
      <c r="C20" s="99" t="s">
        <v>14</v>
      </c>
      <c r="D20" s="99" t="s">
        <v>15</v>
      </c>
      <c r="E20" s="99"/>
      <c r="F20" s="100" t="s">
        <v>34</v>
      </c>
    </row>
    <row r="21" spans="1:6" ht="18" x14ac:dyDescent="0.25">
      <c r="A21" s="156" t="s">
        <v>69</v>
      </c>
      <c r="B21" s="157" t="s">
        <v>66</v>
      </c>
      <c r="C21" s="183">
        <v>2000</v>
      </c>
      <c r="D21" s="159">
        <v>42</v>
      </c>
      <c r="E21" s="160"/>
      <c r="F21" s="161">
        <f>C21*D21</f>
        <v>84000</v>
      </c>
    </row>
    <row r="22" spans="1:6" ht="18" x14ac:dyDescent="0.25">
      <c r="A22" s="104"/>
      <c r="B22" s="105"/>
      <c r="C22" s="106"/>
      <c r="D22" s="12"/>
      <c r="E22" s="107"/>
      <c r="F22" s="103"/>
    </row>
    <row r="23" spans="1:6" ht="18" x14ac:dyDescent="0.25">
      <c r="A23" s="146" t="s">
        <v>43</v>
      </c>
      <c r="B23" s="147"/>
      <c r="C23" s="148"/>
      <c r="D23" s="149"/>
      <c r="E23" s="150"/>
      <c r="F23" s="151">
        <f>C23*D23</f>
        <v>0</v>
      </c>
    </row>
    <row r="24" spans="1:6" ht="18" x14ac:dyDescent="0.25">
      <c r="A24" s="152" t="s">
        <v>44</v>
      </c>
      <c r="B24" s="153"/>
      <c r="C24" s="154"/>
      <c r="D24" s="155"/>
      <c r="E24" s="150"/>
      <c r="F24" s="151"/>
    </row>
    <row r="25" spans="1:6" ht="18" x14ac:dyDescent="0.25">
      <c r="A25" s="18"/>
      <c r="B25" s="101"/>
      <c r="C25" s="108"/>
      <c r="D25" s="12"/>
      <c r="E25" s="102"/>
      <c r="F25" s="103"/>
    </row>
    <row r="26" spans="1:6" ht="18" x14ac:dyDescent="0.25">
      <c r="A26" s="93"/>
      <c r="B26" s="102"/>
      <c r="C26" s="102"/>
      <c r="D26" s="102"/>
      <c r="E26" s="92"/>
      <c r="F26" s="103"/>
    </row>
    <row r="27" spans="1:6" ht="18" x14ac:dyDescent="0.25">
      <c r="A27" s="109" t="s">
        <v>35</v>
      </c>
      <c r="B27" s="110"/>
      <c r="C27" s="110"/>
      <c r="D27" s="111">
        <f>B14</f>
        <v>560</v>
      </c>
      <c r="E27" s="92"/>
      <c r="F27" s="103">
        <f>F21-F23</f>
        <v>84000</v>
      </c>
    </row>
    <row r="28" spans="1:6" ht="18" x14ac:dyDescent="0.25">
      <c r="A28" s="109"/>
      <c r="B28" s="110"/>
      <c r="C28" s="110"/>
      <c r="D28" s="110" t="s">
        <v>13</v>
      </c>
      <c r="E28" s="112"/>
      <c r="F28" s="113">
        <f>F27/D27</f>
        <v>150</v>
      </c>
    </row>
    <row r="29" spans="1:6" ht="18" x14ac:dyDescent="0.25">
      <c r="A29" s="114"/>
      <c r="B29" s="115"/>
      <c r="C29" s="115"/>
      <c r="D29" s="116" t="s">
        <v>36</v>
      </c>
      <c r="E29" s="115"/>
      <c r="F29" s="117">
        <f>F28/12</f>
        <v>12.5</v>
      </c>
    </row>
    <row r="30" spans="1:6" ht="18" x14ac:dyDescent="0.25">
      <c r="A30" s="109"/>
      <c r="B30" s="110"/>
      <c r="C30" s="110" t="s">
        <v>37</v>
      </c>
      <c r="D30" s="110"/>
      <c r="E30" s="110"/>
      <c r="F30" s="118">
        <f>F29+70</f>
        <v>82.5</v>
      </c>
    </row>
    <row r="31" spans="1:6" ht="18" x14ac:dyDescent="0.25">
      <c r="A31" s="109"/>
      <c r="B31" s="110"/>
      <c r="C31" s="110"/>
      <c r="D31" s="110"/>
      <c r="E31" s="110"/>
      <c r="F31" s="144"/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tabSelected="1" workbookViewId="0">
      <selection activeCell="D7" sqref="D7"/>
    </sheetView>
  </sheetViews>
  <sheetFormatPr defaultColWidth="11" defaultRowHeight="15.75" x14ac:dyDescent="0.25"/>
  <cols>
    <col min="1" max="1" width="15.875" customWidth="1"/>
    <col min="2" max="2" width="12.125" customWidth="1"/>
  </cols>
  <sheetData>
    <row r="1" spans="1:7" ht="18.75" x14ac:dyDescent="0.3">
      <c r="A1" s="1" t="s">
        <v>59</v>
      </c>
      <c r="G1" s="2" t="s">
        <v>84</v>
      </c>
    </row>
    <row r="3" spans="1:7" ht="18" x14ac:dyDescent="0.25">
      <c r="A3" s="3"/>
      <c r="B3" s="4" t="s">
        <v>79</v>
      </c>
      <c r="C3" s="5"/>
    </row>
    <row r="4" spans="1:7" ht="16.5" thickBot="1" x14ac:dyDescent="0.3">
      <c r="A4" s="6"/>
      <c r="B4" s="6"/>
    </row>
    <row r="5" spans="1:7" ht="18" x14ac:dyDescent="0.25">
      <c r="A5" s="7" t="s">
        <v>0</v>
      </c>
      <c r="B5" s="8" t="s">
        <v>61</v>
      </c>
      <c r="C5" s="9"/>
      <c r="D5" s="10"/>
    </row>
    <row r="6" spans="1:7" ht="18" x14ac:dyDescent="0.25">
      <c r="A6" s="11"/>
      <c r="B6" s="162"/>
      <c r="C6" s="13"/>
      <c r="D6" s="14"/>
    </row>
    <row r="7" spans="1:7" ht="18" x14ac:dyDescent="0.25">
      <c r="A7" s="11" t="s">
        <v>2</v>
      </c>
      <c r="B7" s="15">
        <v>2000</v>
      </c>
      <c r="C7" s="16"/>
      <c r="D7" s="17"/>
    </row>
    <row r="8" spans="1:7" ht="18" x14ac:dyDescent="0.25">
      <c r="A8" s="11" t="s">
        <v>3</v>
      </c>
      <c r="B8" s="18" t="s">
        <v>62</v>
      </c>
      <c r="C8" s="16"/>
      <c r="D8" s="19"/>
    </row>
    <row r="9" spans="1:7" ht="18" x14ac:dyDescent="0.25">
      <c r="A9" s="11" t="s">
        <v>4</v>
      </c>
      <c r="B9" s="145" t="s">
        <v>67</v>
      </c>
    </row>
    <row r="10" spans="1:7" ht="18" x14ac:dyDescent="0.25">
      <c r="A10" s="6"/>
      <c r="B10" s="21"/>
    </row>
    <row r="11" spans="1:7" ht="18" x14ac:dyDescent="0.25">
      <c r="A11" s="181" t="s">
        <v>5</v>
      </c>
      <c r="B11" s="177">
        <v>6.0999999999999999E-2</v>
      </c>
    </row>
    <row r="12" spans="1:7" ht="18" x14ac:dyDescent="0.25">
      <c r="A12" s="178"/>
      <c r="B12" s="179"/>
    </row>
    <row r="13" spans="1:7" ht="18" x14ac:dyDescent="0.25">
      <c r="A13" s="182" t="s">
        <v>6</v>
      </c>
      <c r="B13" s="180">
        <v>123</v>
      </c>
      <c r="F13" s="6"/>
      <c r="G13" s="23"/>
    </row>
    <row r="14" spans="1:7" ht="18" x14ac:dyDescent="0.25">
      <c r="A14" s="11"/>
      <c r="B14" s="24"/>
      <c r="F14" s="6"/>
      <c r="G14" s="23"/>
    </row>
    <row r="15" spans="1:7" ht="18.75" thickBot="1" x14ac:dyDescent="0.3">
      <c r="A15" s="186" t="s">
        <v>7</v>
      </c>
      <c r="B15" s="187">
        <f>SUM(B7-B13)</f>
        <v>1877</v>
      </c>
      <c r="C15" s="26"/>
      <c r="D15" s="6"/>
      <c r="E15" s="6"/>
      <c r="F15" s="26"/>
      <c r="G15" s="27"/>
    </row>
    <row r="16" spans="1:7" x14ac:dyDescent="0.25">
      <c r="A16" s="28"/>
      <c r="B16" s="28"/>
      <c r="C16" s="28"/>
      <c r="D16" s="29"/>
      <c r="E16" s="30"/>
      <c r="F16" s="26"/>
      <c r="G16" s="27"/>
    </row>
    <row r="17" spans="1:7" x14ac:dyDescent="0.25">
      <c r="A17" s="31" t="s">
        <v>68</v>
      </c>
      <c r="B17" s="32"/>
      <c r="C17" s="33">
        <v>100000</v>
      </c>
      <c r="D17" s="34"/>
      <c r="E17" s="6"/>
      <c r="F17" s="6"/>
      <c r="G17" s="6"/>
    </row>
    <row r="18" spans="1:7" x14ac:dyDescent="0.25">
      <c r="A18" s="34"/>
      <c r="B18" s="32"/>
      <c r="C18" s="35"/>
      <c r="D18" s="32"/>
      <c r="E18" s="6"/>
      <c r="F18" s="6"/>
      <c r="G18" s="6"/>
    </row>
    <row r="19" spans="1:7" x14ac:dyDescent="0.25">
      <c r="A19" s="36" t="s">
        <v>8</v>
      </c>
      <c r="B19" s="36"/>
      <c r="C19" s="36"/>
      <c r="D19" s="37">
        <v>91667</v>
      </c>
      <c r="E19" s="6"/>
      <c r="F19" s="6"/>
      <c r="G19" s="6"/>
    </row>
    <row r="20" spans="1:7" x14ac:dyDescent="0.25">
      <c r="A20" s="36"/>
      <c r="B20" s="36"/>
      <c r="C20" s="36"/>
      <c r="D20" s="38"/>
      <c r="E20" s="6"/>
      <c r="F20" s="6"/>
      <c r="G20" s="6"/>
    </row>
    <row r="21" spans="1:7" x14ac:dyDescent="0.25">
      <c r="A21" s="36" t="s">
        <v>46</v>
      </c>
      <c r="B21" s="36"/>
      <c r="C21" s="39"/>
      <c r="D21" s="40">
        <v>51000</v>
      </c>
    </row>
    <row r="22" spans="1:7" x14ac:dyDescent="0.25">
      <c r="A22" s="41"/>
      <c r="B22" s="36"/>
      <c r="C22" s="36"/>
      <c r="D22" s="36"/>
    </row>
    <row r="23" spans="1:7" x14ac:dyDescent="0.25">
      <c r="A23" s="36" t="s">
        <v>10</v>
      </c>
      <c r="B23" s="36"/>
      <c r="C23" s="36"/>
      <c r="D23" s="42">
        <f>D19-D21</f>
        <v>40667</v>
      </c>
    </row>
    <row r="24" spans="1:7" x14ac:dyDescent="0.25">
      <c r="A24" s="43"/>
      <c r="B24" s="36"/>
      <c r="C24" s="36"/>
      <c r="D24" s="36"/>
    </row>
    <row r="25" spans="1:7" x14ac:dyDescent="0.25">
      <c r="A25" s="36" t="s">
        <v>11</v>
      </c>
      <c r="B25" s="36"/>
      <c r="C25" s="36"/>
      <c r="D25" s="42">
        <f>D23/3</f>
        <v>13555.666666666666</v>
      </c>
    </row>
    <row r="27" spans="1:7" x14ac:dyDescent="0.25">
      <c r="A27" s="44" t="s">
        <v>12</v>
      </c>
      <c r="B27" s="45"/>
      <c r="C27" s="45"/>
      <c r="D27" s="26"/>
      <c r="E27" s="26"/>
      <c r="F27" s="26"/>
      <c r="G27" s="26"/>
    </row>
    <row r="28" spans="1:7" x14ac:dyDescent="0.25">
      <c r="A28" s="43" t="s">
        <v>13</v>
      </c>
      <c r="B28" s="43"/>
      <c r="C28" s="46" t="s">
        <v>14</v>
      </c>
      <c r="D28" s="47" t="s">
        <v>15</v>
      </c>
      <c r="E28" s="48" t="s">
        <v>16</v>
      </c>
      <c r="F28" s="43" t="s">
        <v>17</v>
      </c>
      <c r="G28" s="36" t="s">
        <v>14</v>
      </c>
    </row>
    <row r="29" spans="1:7" x14ac:dyDescent="0.25">
      <c r="A29" s="49"/>
      <c r="B29" s="50"/>
      <c r="C29" s="37"/>
      <c r="D29" s="46"/>
      <c r="E29" s="48">
        <f t="shared" ref="E29:E34" si="0">C29*D29</f>
        <v>0</v>
      </c>
      <c r="F29" s="51"/>
      <c r="G29" s="52">
        <f t="shared" ref="G29:G34" si="1">E29-F29</f>
        <v>0</v>
      </c>
    </row>
    <row r="30" spans="1:7" x14ac:dyDescent="0.25">
      <c r="A30" s="169" t="s">
        <v>67</v>
      </c>
      <c r="B30" s="170" t="s">
        <v>63</v>
      </c>
      <c r="C30" s="171">
        <v>1877</v>
      </c>
      <c r="D30" s="172">
        <v>11</v>
      </c>
      <c r="E30" s="173">
        <f t="shared" si="0"/>
        <v>20647</v>
      </c>
      <c r="F30" s="174">
        <v>13556</v>
      </c>
      <c r="G30" s="175">
        <f t="shared" si="1"/>
        <v>7091</v>
      </c>
    </row>
    <row r="31" spans="1:7" x14ac:dyDescent="0.25">
      <c r="A31" s="56"/>
      <c r="B31" s="57"/>
      <c r="C31" s="53"/>
      <c r="D31" s="54"/>
      <c r="E31" s="55">
        <f t="shared" si="0"/>
        <v>0</v>
      </c>
      <c r="F31" s="51"/>
      <c r="G31" s="52">
        <f t="shared" si="1"/>
        <v>0</v>
      </c>
    </row>
    <row r="32" spans="1:7" x14ac:dyDescent="0.25">
      <c r="A32" s="58"/>
      <c r="B32" s="59"/>
      <c r="C32" s="53"/>
      <c r="D32" s="54"/>
      <c r="E32" s="55">
        <f t="shared" si="0"/>
        <v>0</v>
      </c>
      <c r="F32" s="60"/>
      <c r="G32" s="52">
        <f t="shared" si="1"/>
        <v>0</v>
      </c>
    </row>
    <row r="33" spans="1:7" x14ac:dyDescent="0.25">
      <c r="A33" s="61"/>
      <c r="B33" s="62"/>
      <c r="C33" s="63"/>
      <c r="D33" s="64"/>
      <c r="E33" s="55">
        <f t="shared" si="0"/>
        <v>0</v>
      </c>
      <c r="F33" s="59"/>
      <c r="G33" s="52">
        <f t="shared" si="1"/>
        <v>0</v>
      </c>
    </row>
    <row r="34" spans="1:7" x14ac:dyDescent="0.25">
      <c r="A34" s="58"/>
      <c r="B34" s="65"/>
      <c r="C34" s="66"/>
      <c r="D34" s="54"/>
      <c r="E34" s="55">
        <f t="shared" si="0"/>
        <v>0</v>
      </c>
      <c r="F34" s="59"/>
      <c r="G34" s="52">
        <f t="shared" si="1"/>
        <v>0</v>
      </c>
    </row>
    <row r="35" spans="1:7" x14ac:dyDescent="0.25">
      <c r="A35" s="59" t="s">
        <v>18</v>
      </c>
      <c r="B35" s="59"/>
      <c r="C35" s="59"/>
      <c r="D35" s="59"/>
      <c r="E35" s="59"/>
      <c r="F35" s="59"/>
      <c r="G35" s="48">
        <f>SUM(G29:G34)</f>
        <v>7091</v>
      </c>
    </row>
    <row r="36" spans="1:7" x14ac:dyDescent="0.25">
      <c r="A36" s="59" t="s">
        <v>19</v>
      </c>
      <c r="B36" s="59"/>
      <c r="C36" s="59"/>
      <c r="D36" s="59"/>
      <c r="E36" s="59"/>
      <c r="F36" s="67">
        <f>B13</f>
        <v>123</v>
      </c>
      <c r="G36" s="68">
        <f>SUM(G35/F36)</f>
        <v>57.650406504065039</v>
      </c>
    </row>
    <row r="37" spans="1:7" x14ac:dyDescent="0.25">
      <c r="A37" s="59"/>
      <c r="B37" s="59"/>
      <c r="C37" s="59"/>
      <c r="D37" s="59"/>
      <c r="E37" s="59"/>
      <c r="F37" s="59"/>
      <c r="G37" s="59"/>
    </row>
    <row r="38" spans="1:7" x14ac:dyDescent="0.25">
      <c r="A38" s="69"/>
      <c r="B38" s="70"/>
      <c r="C38" s="70"/>
      <c r="D38" s="70"/>
      <c r="E38" s="70"/>
      <c r="F38" s="71" t="s">
        <v>21</v>
      </c>
      <c r="G38" s="72">
        <f>SUM(G36/12)</f>
        <v>4.8042005420054199</v>
      </c>
    </row>
    <row r="39" spans="1:7" x14ac:dyDescent="0.25">
      <c r="A39" s="73"/>
      <c r="B39" s="74"/>
      <c r="C39" s="74"/>
      <c r="D39" s="74"/>
      <c r="E39" s="74"/>
      <c r="F39" s="71" t="s">
        <v>23</v>
      </c>
      <c r="G39" s="72">
        <f>66.4+G38</f>
        <v>71.204200542005424</v>
      </c>
    </row>
    <row r="40" spans="1:7" x14ac:dyDescent="0.25">
      <c r="A40" s="73"/>
      <c r="B40" s="74"/>
      <c r="C40" s="74"/>
      <c r="D40" s="74"/>
      <c r="E40" s="74"/>
      <c r="F40" s="43"/>
      <c r="G40" s="4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G3" sqref="G3"/>
    </sheetView>
  </sheetViews>
  <sheetFormatPr defaultColWidth="11" defaultRowHeight="15.75" x14ac:dyDescent="0.25"/>
  <cols>
    <col min="1" max="1" width="17.625" customWidth="1"/>
    <col min="3" max="3" width="17" customWidth="1"/>
  </cols>
  <sheetData>
    <row r="1" spans="1:5" ht="18.75" x14ac:dyDescent="0.3">
      <c r="A1" s="5" t="s">
        <v>70</v>
      </c>
      <c r="B1" s="5"/>
      <c r="C1" s="9"/>
      <c r="D1" s="209" t="s">
        <v>80</v>
      </c>
      <c r="E1" s="9"/>
    </row>
    <row r="2" spans="1:5" ht="18" x14ac:dyDescent="0.25">
      <c r="A2" s="87"/>
    </row>
    <row r="3" spans="1:5" ht="18" x14ac:dyDescent="0.25">
      <c r="A3" s="191"/>
      <c r="B3" s="192"/>
      <c r="C3" s="191"/>
      <c r="D3" s="191"/>
      <c r="E3" s="192"/>
    </row>
    <row r="4" spans="1:5" ht="18" x14ac:dyDescent="0.25">
      <c r="A4" s="192"/>
      <c r="B4" s="192"/>
      <c r="C4" s="192"/>
      <c r="D4" s="192"/>
      <c r="E4" s="192"/>
    </row>
    <row r="5" spans="1:5" ht="18.75" x14ac:dyDescent="0.3">
      <c r="A5" s="193" t="s">
        <v>71</v>
      </c>
      <c r="B5" s="194"/>
      <c r="C5" s="195">
        <v>2400</v>
      </c>
      <c r="D5" s="192"/>
      <c r="E5" s="192"/>
    </row>
    <row r="6" spans="1:5" ht="18.75" x14ac:dyDescent="0.3">
      <c r="A6" s="196"/>
      <c r="B6" s="194"/>
      <c r="C6" s="197"/>
      <c r="D6" s="192"/>
      <c r="E6" s="192"/>
    </row>
    <row r="7" spans="1:5" ht="18.75" x14ac:dyDescent="0.3">
      <c r="A7" s="192" t="s">
        <v>72</v>
      </c>
      <c r="B7" s="194"/>
      <c r="C7" s="195">
        <v>1200</v>
      </c>
      <c r="D7" s="192"/>
      <c r="E7" s="192"/>
    </row>
    <row r="8" spans="1:5" ht="18.75" x14ac:dyDescent="0.3">
      <c r="A8" s="196"/>
      <c r="B8" s="194"/>
      <c r="C8" s="197"/>
      <c r="D8" s="192"/>
      <c r="E8" s="192"/>
    </row>
    <row r="9" spans="1:5" ht="18.75" x14ac:dyDescent="0.3">
      <c r="A9" s="192" t="s">
        <v>73</v>
      </c>
      <c r="B9" s="194"/>
      <c r="C9" s="198">
        <v>1000</v>
      </c>
      <c r="D9" s="199" t="s">
        <v>74</v>
      </c>
      <c r="E9" s="199"/>
    </row>
    <row r="10" spans="1:5" ht="18" x14ac:dyDescent="0.25">
      <c r="A10" s="192"/>
      <c r="B10" s="200"/>
      <c r="C10" s="195"/>
      <c r="D10" s="192"/>
      <c r="E10" s="192"/>
    </row>
    <row r="11" spans="1:5" ht="18.75" x14ac:dyDescent="0.3">
      <c r="A11" s="192" t="s">
        <v>75</v>
      </c>
      <c r="B11" s="194"/>
      <c r="C11" s="201">
        <f>C7-C9</f>
        <v>200</v>
      </c>
      <c r="D11" s="192"/>
      <c r="E11" s="192"/>
    </row>
    <row r="12" spans="1:5" ht="18" x14ac:dyDescent="0.25">
      <c r="A12" s="192"/>
      <c r="B12" s="200"/>
      <c r="C12" s="195"/>
      <c r="D12" s="22"/>
      <c r="E12" s="22"/>
    </row>
    <row r="13" spans="1:5" ht="18.75" x14ac:dyDescent="0.3">
      <c r="A13" s="192"/>
      <c r="B13" s="194"/>
      <c r="C13" s="202"/>
      <c r="D13" s="203"/>
      <c r="E13" s="22"/>
    </row>
    <row r="14" spans="1:5" ht="18" x14ac:dyDescent="0.25">
      <c r="A14" s="192"/>
      <c r="B14" s="191"/>
      <c r="C14" s="204"/>
      <c r="D14" s="205"/>
      <c r="E14" s="22"/>
    </row>
    <row r="15" spans="1:5" ht="18" x14ac:dyDescent="0.25">
      <c r="A15" s="22" t="s">
        <v>76</v>
      </c>
      <c r="B15" s="206" t="s">
        <v>77</v>
      </c>
      <c r="C15" s="207">
        <v>150</v>
      </c>
      <c r="D15" s="22"/>
      <c r="E15" s="22"/>
    </row>
    <row r="16" spans="1:5" ht="18.75" x14ac:dyDescent="0.3">
      <c r="A16" s="192"/>
      <c r="B16" s="208"/>
      <c r="C16" s="195"/>
      <c r="D16" s="193"/>
      <c r="E16" s="192"/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HO-2</vt:lpstr>
      <vt:lpstr>HO-3</vt:lpstr>
      <vt:lpstr>HO-4</vt:lpstr>
      <vt:lpstr>HO-6</vt:lpstr>
      <vt:lpstr>HO-5</vt:lpstr>
      <vt:lpstr>HO-1</vt:lpstr>
    </vt:vector>
  </TitlesOfParts>
  <Company>Social Security Solutions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Heywood</dc:creator>
  <cp:lastModifiedBy>DebbieLee</cp:lastModifiedBy>
  <cp:lastPrinted>2019-01-15T16:11:42Z</cp:lastPrinted>
  <dcterms:created xsi:type="dcterms:W3CDTF">2017-01-17T14:49:56Z</dcterms:created>
  <dcterms:modified xsi:type="dcterms:W3CDTF">2019-09-16T12:35:16Z</dcterms:modified>
</cp:coreProperties>
</file>